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5600" windowHeight="8010" activeTab="6"/>
  </bookViews>
  <sheets>
    <sheet name="113" sheetId="1" r:id="rId1"/>
    <sheet name="114" sheetId="2" r:id="rId2"/>
    <sheet name="115" sheetId="3" r:id="rId3"/>
    <sheet name="116" sheetId="4" r:id="rId4"/>
    <sheet name="117" sheetId="5" r:id="rId5"/>
    <sheet name="118" sheetId="6" r:id="rId6"/>
    <sheet name="119" sheetId="7" r:id="rId7"/>
  </sheets>
  <calcPr calcId="124519"/>
</workbook>
</file>

<file path=xl/calcChain.xml><?xml version="1.0" encoding="utf-8"?>
<calcChain xmlns="http://schemas.openxmlformats.org/spreadsheetml/2006/main">
  <c r="F10" i="6"/>
  <c r="F11"/>
  <c r="F12"/>
  <c r="F13"/>
  <c r="F14"/>
  <c r="F15"/>
  <c r="F16"/>
  <c r="F17"/>
  <c r="F18"/>
  <c r="F19"/>
  <c r="F20"/>
  <c r="F21"/>
  <c r="F22"/>
  <c r="F23"/>
  <c r="F24"/>
  <c r="F25"/>
  <c r="F9"/>
  <c r="G9"/>
  <c r="H9"/>
  <c r="C10"/>
  <c r="C11"/>
  <c r="C12"/>
  <c r="C13"/>
  <c r="C14"/>
  <c r="C15"/>
  <c r="C16"/>
  <c r="C17"/>
  <c r="C18"/>
  <c r="C19"/>
  <c r="C20"/>
  <c r="C21"/>
  <c r="C22"/>
  <c r="C23"/>
  <c r="C24"/>
  <c r="C25"/>
  <c r="C9"/>
  <c r="D9"/>
  <c r="E9"/>
  <c r="F9" i="5"/>
  <c r="F19"/>
  <c r="E26"/>
  <c r="E19" s="1"/>
  <c r="E9" s="1"/>
  <c r="F26"/>
  <c r="E20"/>
  <c r="F20"/>
  <c r="F38"/>
  <c r="F40"/>
  <c r="F39"/>
  <c r="E38"/>
  <c r="E10"/>
  <c r="F10"/>
  <c r="D26"/>
  <c r="D38"/>
  <c r="D10"/>
  <c r="D19"/>
  <c r="D20"/>
  <c r="C19"/>
  <c r="C9" s="1"/>
  <c r="C26"/>
  <c r="C20"/>
  <c r="C10"/>
  <c r="C38"/>
  <c r="D6" i="4"/>
  <c r="D8"/>
  <c r="D7"/>
  <c r="B6"/>
  <c r="B9"/>
  <c r="K10" i="3"/>
  <c r="K14"/>
  <c r="K15"/>
  <c r="K16"/>
  <c r="K18"/>
  <c r="K19"/>
  <c r="K20"/>
  <c r="K21"/>
  <c r="K22"/>
  <c r="K8"/>
  <c r="J14"/>
  <c r="J16"/>
  <c r="J18"/>
  <c r="J8"/>
  <c r="I10"/>
  <c r="I14"/>
  <c r="I15"/>
  <c r="I16"/>
  <c r="I18"/>
  <c r="I19"/>
  <c r="I20"/>
  <c r="I21"/>
  <c r="I22"/>
  <c r="I8"/>
  <c r="F9"/>
  <c r="F10"/>
  <c r="F11"/>
  <c r="F12"/>
  <c r="F13"/>
  <c r="F14"/>
  <c r="F15"/>
  <c r="F16"/>
  <c r="F17"/>
  <c r="F18"/>
  <c r="F19"/>
  <c r="F20"/>
  <c r="F21"/>
  <c r="F22"/>
  <c r="F8"/>
  <c r="G8"/>
  <c r="H8"/>
  <c r="C8"/>
  <c r="C11"/>
  <c r="C12"/>
  <c r="C13"/>
  <c r="C14"/>
  <c r="C15"/>
  <c r="C16"/>
  <c r="C17"/>
  <c r="C18"/>
  <c r="C19"/>
  <c r="C20"/>
  <c r="C21"/>
  <c r="C22"/>
  <c r="C10"/>
  <c r="D8"/>
  <c r="E8"/>
  <c r="H9" i="2"/>
  <c r="H10"/>
  <c r="H13"/>
  <c r="H17"/>
  <c r="H18"/>
  <c r="H19"/>
  <c r="H20"/>
  <c r="H22"/>
  <c r="H23"/>
  <c r="H24"/>
  <c r="H25"/>
  <c r="H27"/>
  <c r="H35"/>
  <c r="H36"/>
  <c r="H37"/>
  <c r="H8"/>
  <c r="G9"/>
  <c r="G10"/>
  <c r="G13"/>
  <c r="G17"/>
  <c r="G18"/>
  <c r="G19"/>
  <c r="G20"/>
  <c r="G22"/>
  <c r="G23"/>
  <c r="G24"/>
  <c r="G25"/>
  <c r="G27"/>
  <c r="G28"/>
  <c r="G35"/>
  <c r="G36"/>
  <c r="G37"/>
  <c r="G8"/>
  <c r="F24"/>
  <c r="F19"/>
  <c r="F18" s="1"/>
  <c r="F9"/>
  <c r="E8"/>
  <c r="E24"/>
  <c r="E19"/>
  <c r="D24"/>
  <c r="D19"/>
  <c r="D18"/>
  <c r="D8" s="1"/>
  <c r="D9"/>
  <c r="E9"/>
  <c r="F37"/>
  <c r="F36"/>
  <c r="D35"/>
  <c r="E35"/>
  <c r="F35"/>
  <c r="C24"/>
  <c r="C19"/>
  <c r="C8"/>
  <c r="C18"/>
  <c r="C9"/>
  <c r="C35"/>
  <c r="F8" i="1"/>
  <c r="F9"/>
  <c r="F10"/>
  <c r="F11"/>
  <c r="F12"/>
  <c r="F15"/>
  <c r="F16"/>
  <c r="F17"/>
  <c r="F18"/>
  <c r="F7"/>
  <c r="E17"/>
  <c r="E15"/>
  <c r="D15"/>
  <c r="D7"/>
  <c r="D10"/>
  <c r="E10"/>
  <c r="E7"/>
  <c r="D9" i="5" l="1"/>
  <c r="F8" i="2"/>
  <c r="E18"/>
  <c r="B15" i="4"/>
</calcChain>
</file>

<file path=xl/sharedStrings.xml><?xml version="1.0" encoding="utf-8"?>
<sst xmlns="http://schemas.openxmlformats.org/spreadsheetml/2006/main" count="287" uniqueCount="166">
  <si>
    <t>Biểu số 113/CK TC-NSNN</t>
  </si>
  <si>
    <t>Đơn vị: 1000 đồng</t>
  </si>
  <si>
    <t>STT</t>
  </si>
  <si>
    <t>NỘI DUNG</t>
  </si>
  <si>
    <t xml:space="preserve">DỰ TOÁN NĂM </t>
  </si>
  <si>
    <t>SO SÁNH</t>
  </si>
  <si>
    <t>A</t>
  </si>
  <si>
    <t>B</t>
  </si>
  <si>
    <t>3=2/1</t>
  </si>
  <si>
    <t>I</t>
  </si>
  <si>
    <t xml:space="preserve">TỔNG SỐ THU </t>
  </si>
  <si>
    <t xml:space="preserve">Các khoản thu xã hưởng 100% </t>
  </si>
  <si>
    <t>Các khoản thu phân chia theo tỷ lệ (1)</t>
  </si>
  <si>
    <t>Thu bổ sung</t>
  </si>
  <si>
    <t>- Thu bổ sung cân đối</t>
  </si>
  <si>
    <t>- Thu bổ sung có mục tiêu</t>
  </si>
  <si>
    <t>Thu chuyển nguồn</t>
  </si>
  <si>
    <t>II</t>
  </si>
  <si>
    <t>TỔNG SỐ CHI</t>
  </si>
  <si>
    <t>Chi đầu tư phát triển</t>
  </si>
  <si>
    <t>Chi thường xuyên</t>
  </si>
  <si>
    <t xml:space="preserve">Dự phòng </t>
  </si>
  <si>
    <t>ỦY BAN NHÂN DÂN</t>
  </si>
  <si>
    <t>ƯỚC THỰC HIỆN 6 THÁNG NĂM 2018</t>
  </si>
  <si>
    <t>Biểu số 114/CK TC-NSNN</t>
  </si>
  <si>
    <t>SO SÁNH (%)</t>
  </si>
  <si>
    <t>THU NSNN</t>
  </si>
  <si>
    <t>THU NSX</t>
  </si>
  <si>
    <t>5=3/1</t>
  </si>
  <si>
    <t>6=4/2</t>
  </si>
  <si>
    <t>TỔNG THU</t>
  </si>
  <si>
    <t xml:space="preserve">Các khoản thu 100% </t>
  </si>
  <si>
    <t>Phí, lệ phí</t>
  </si>
  <si>
    <t>Thu từ quỹ đất công ích và thu hoa lợi công sản khác</t>
  </si>
  <si>
    <t>Thu từ hoạt động kinh tế và sự nghiệp</t>
  </si>
  <si>
    <t>Thu phạt, tịch thu khác theo quy định</t>
  </si>
  <si>
    <t>Thu từ tài sản được xác lập quyền sở hữu của nhà nước theo quy định</t>
  </si>
  <si>
    <t>Đóng góp của nhân dân theo quy định</t>
  </si>
  <si>
    <t>Đóng góp tự nguyện của các tổ chức, cá nhân</t>
  </si>
  <si>
    <t>Thu khác</t>
  </si>
  <si>
    <t>Các khoản thu phân chia theo tỷ lệ phần trăm (%)</t>
  </si>
  <si>
    <t>Các khoản thu phân chia</t>
  </si>
  <si>
    <t>- Thuế sử dụng đất phi nông nghiệp</t>
  </si>
  <si>
    <t>- Thuế sử dụng đất nông nghiệp thu từ hộ gia đình</t>
  </si>
  <si>
    <t>- Lệ phí môn bài thu từ cá nhân, hộ kinh doanh</t>
  </si>
  <si>
    <t>- Lệ phí trước bạ nhà, đất</t>
  </si>
  <si>
    <t>Các khoản thu phân chia khác do cấp tỉnh quy định</t>
  </si>
  <si>
    <t>III</t>
  </si>
  <si>
    <t>Thu viện trợ không hoàn lại trực tiếp cho xã (nếu có)</t>
  </si>
  <si>
    <t>IV</t>
  </si>
  <si>
    <t>V</t>
  </si>
  <si>
    <t>Thu kết dư ngân sách năm trước</t>
  </si>
  <si>
    <t>VI</t>
  </si>
  <si>
    <t>Thu bổ sung từ ngân sách cấp trên</t>
  </si>
  <si>
    <t>- Cấp quyền sử dụng đất</t>
  </si>
  <si>
    <t>- Tiền thuê đất</t>
  </si>
  <si>
    <t>- Thuế VAT - TNDN</t>
  </si>
  <si>
    <t>- Thuế TNCN</t>
  </si>
  <si>
    <t>- Thuế tài nguyên</t>
  </si>
  <si>
    <t>- Thuế TTĐB</t>
  </si>
  <si>
    <t>- Lệ phí khác do TX quản lý</t>
  </si>
  <si>
    <t>Biểu số 115/CK TC-NSNN</t>
  </si>
  <si>
    <t>DỰ TOÁN NĂM</t>
  </si>
  <si>
    <t>TỔNG SỐ</t>
  </si>
  <si>
    <t>XDCB</t>
  </si>
  <si>
    <t>TX</t>
  </si>
  <si>
    <t>7=4/1</t>
  </si>
  <si>
    <t>8=5/2</t>
  </si>
  <si>
    <t>10=6/3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</si>
  <si>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</si>
  <si>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</si>
  <si>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</si>
  <si>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</si>
  <si>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</si>
  <si>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</si>
  <si>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</si>
  <si>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</si>
  <si>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</si>
  <si>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</si>
  <si>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</si>
  <si>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</si>
  <si>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Chi khác</t>
  </si>
  <si>
    <t>Dự phòng ngân sách</t>
  </si>
  <si>
    <t xml:space="preserve">ƯỚC THỰC HIỆN 6 THÁNG </t>
  </si>
  <si>
    <t>Tổng số thu</t>
  </si>
  <si>
    <t>Tổng số chi</t>
  </si>
  <si>
    <t>- Bổ sung cân đối ngân sách</t>
  </si>
  <si>
    <t>- Bổ sung có mục tiêu</t>
  </si>
  <si>
    <t>II. Các khoản thu phân chia theo tỷ lệ %</t>
  </si>
  <si>
    <t>IV. Thu kết dư ngân sách năm trước</t>
  </si>
  <si>
    <t>V. Thu viện trợ</t>
  </si>
  <si>
    <t>VI. Thu chuyển nguồn từ năm trước sang của ngân sách xã (nếu có)</t>
  </si>
  <si>
    <t>Kết dư ngân sách</t>
  </si>
  <si>
    <t xml:space="preserve">III. Thu bổ sung </t>
  </si>
  <si>
    <t>I. Chi đầu tư phát triển</t>
  </si>
  <si>
    <t>II. Chi thường xuyên</t>
  </si>
  <si>
    <t>III. Chi chuyển nguồn của ngân sách xã sang năm sau</t>
  </si>
  <si>
    <t>IV. Chi nộp trả ngân sách cấp trên</t>
  </si>
  <si>
    <t>Quyết toán</t>
  </si>
  <si>
    <t>Nội dung</t>
  </si>
  <si>
    <t>Nội dung chi</t>
  </si>
  <si>
    <t>Biểu số 116/CK TC-NSNN</t>
  </si>
  <si>
    <t>(Quyết toán đã được Hội đồng nhân dân phê chuẩn)</t>
  </si>
  <si>
    <t>I. Các khoản thu xã hưởng 100%</t>
  </si>
  <si>
    <t>Biểu số 117/CK TC-NSNN</t>
  </si>
  <si>
    <t>DỰ TOÁN</t>
  </si>
  <si>
    <t>QUYẾT TOÁN</t>
  </si>
  <si>
    <t>- Lệ phí trước bạ phương tiện</t>
  </si>
  <si>
    <t>Biểu số 118/CK TC-NSNN</t>
  </si>
  <si>
    <t xml:space="preserve">DỰ TOÁN </t>
  </si>
  <si>
    <t>SO SÁNH QT/DT (%)</t>
  </si>
  <si>
    <t>ĐẦU TƯ PHÁT TRIỂN</t>
  </si>
  <si>
    <t>THƯỜNG XUYÊN</t>
  </si>
  <si>
    <t>9=6/3</t>
  </si>
  <si>
    <t>Chi chuyển nguồn ngân sách sang năm sau</t>
  </si>
  <si>
    <t>Chi công tác AN-QP</t>
  </si>
  <si>
    <t>Biểu số 119/CK TC-NSNN</t>
  </si>
  <si>
    <t>Tên công trình</t>
  </si>
  <si>
    <t>Thời gian khởi công - hoàn thành</t>
  </si>
  <si>
    <t>Tổng dự toán được duyệt</t>
  </si>
  <si>
    <t>Tổng số</t>
  </si>
  <si>
    <t>Chia theo nguồn vốn</t>
  </si>
  <si>
    <t>Trong đó nguồn đóng góp</t>
  </si>
  <si>
    <t>Nguồn cân đối ngân sách</t>
  </si>
  <si>
    <t>Nguồn đóng góp</t>
  </si>
  <si>
    <t>- Thuế GTGT</t>
  </si>
  <si>
    <t>- Thuế TNDN</t>
  </si>
  <si>
    <t>Trong đó thanh toán KL năm trước</t>
  </si>
  <si>
    <t>- Thuế sử dụng đất nông nghiệp thu từ hộ GĐ</t>
  </si>
  <si>
    <t>XÃ THUẬN LỘC</t>
  </si>
  <si>
    <t>CÂN ĐỐI NGÂN SÁCH XÃ 6 THÁNG NĂM 2020</t>
  </si>
  <si>
    <t>Thu kết dư ngân sách</t>
  </si>
  <si>
    <t>ƯỚC THỰC HIỆN 6 THÁNG NĂM 2020</t>
  </si>
  <si>
    <t>DỰ TOÁN 2020</t>
  </si>
  <si>
    <t>ƯỚC THỰC HIỆN THU NGÂN SÁCH XÃ 6 THÁNG NĂM 2020</t>
  </si>
  <si>
    <t>ƯỚC THỰC HIỆN CHI NGÂN SÁCH XÃ 6 THÁNG NĂM 2020</t>
  </si>
  <si>
    <t>Chi công tác DQTV và trật tự an toàn xã hội</t>
  </si>
  <si>
    <t>CÂN ĐỐI QUYẾT TOÁN NGÂN SÁCH XÃ NĂM 2019</t>
  </si>
  <si>
    <t>Chi đầu tư XD NTM</t>
  </si>
  <si>
    <t>Công trình chuyển tiếp</t>
  </si>
  <si>
    <t>Sữa chữa, nâng cấp nhà học 2 tầng trường Tiểu Học</t>
  </si>
  <si>
    <t>Đường GTNT Từ Đường Nguyễn Thiếp đến Giếng Thuận Giang</t>
  </si>
  <si>
    <t>Cải tạo, Nâng Cấp các Hạng mục phụ trợ trường Tiểu Học</t>
  </si>
  <si>
    <t>2017-2018</t>
  </si>
  <si>
    <t>Nhà Đa chức năng 2 tầng 10 phòng trường Tiểu học</t>
  </si>
  <si>
    <t>2016-2017</t>
  </si>
  <si>
    <t>Cải tạo nhà Văn phòng thành nhà bếp, nhà ăn Tiểu Học</t>
  </si>
  <si>
    <t>Trùng tu và bảo tồn Đình Giao Tác - xã Thuận Lộc</t>
  </si>
  <si>
    <t>2014-2015</t>
  </si>
  <si>
    <t>San nền, phá dỡ nhà hiện trạng, sơn lại hàng rào, phá dỡ nhà Bưu điện cũ</t>
  </si>
  <si>
    <t>Đường nội đồng đồng phải (Thôn Chùa)</t>
  </si>
  <si>
    <t>2018-2019</t>
  </si>
  <si>
    <t>Chỉnh trang đô thị  năm 2018</t>
  </si>
  <si>
    <t>Công trình khởi công mới</t>
  </si>
  <si>
    <t>Hoàn thành trong năm</t>
  </si>
  <si>
    <t>Chỉnh trang đô thị thôn Thuận Sơn</t>
  </si>
  <si>
    <t>Chỉnh trang độ thị Thôn Hồng Lam xã Thuận Lộc năm 2019</t>
  </si>
  <si>
    <t>Chỉnh trang độ thị xã Thuận Lộc năm 2019</t>
  </si>
  <si>
    <t>Nhà thi đấu thể thao xã</t>
  </si>
  <si>
    <r>
      <t>QUYẾT TOÁN CHI ĐẦU TƯ PHÁT TRIỂN</t>
    </r>
    <r>
      <rPr>
        <b/>
        <vertAlign val="superscript"/>
        <sz val="12"/>
        <color rgb="FF000000"/>
        <rFont val="Times New Roman"/>
        <family val="1"/>
      </rPr>
      <t>(1)</t>
    </r>
    <r>
      <rPr>
        <b/>
        <sz val="12"/>
        <color rgb="FF000000"/>
        <rFont val="Times New Roman"/>
        <family val="1"/>
      </rPr>
      <t xml:space="preserve"> NĂM 2019</t>
    </r>
  </si>
  <si>
    <t>Giá trị thực hiện từ 01/01 đến 31/12/2019</t>
  </si>
  <si>
    <t>Giá trị đã thanh toán năm 2019</t>
  </si>
  <si>
    <t xml:space="preserve">Tổng số </t>
  </si>
  <si>
    <t>QUYẾT TOÁN THU NGÂN SÁCH XÃ NĂM 2019</t>
  </si>
  <si>
    <t>QUYẾT TOÁN CHI NGÂN SÁCH XÃ NĂM 2019</t>
  </si>
  <si>
    <t>Đơn vị:  đồng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</si>
</sst>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11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quotePrefix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2" applyFont="1"/>
    <xf numFmtId="3" fontId="8" fillId="0" borderId="0" xfId="2" applyNumberFormat="1" applyFont="1"/>
    <xf numFmtId="0" fontId="7" fillId="0" borderId="0" xfId="2" applyFont="1"/>
    <xf numFmtId="3" fontId="9" fillId="0" borderId="0" xfId="2" applyNumberFormat="1" applyFont="1" applyAlignment="1">
      <alignment horizontal="center"/>
    </xf>
    <xf numFmtId="0" fontId="15" fillId="0" borderId="0" xfId="2" applyFont="1"/>
    <xf numFmtId="0" fontId="16" fillId="0" borderId="0" xfId="0" applyFont="1"/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3" fontId="8" fillId="0" borderId="6" xfId="2" applyNumberFormat="1" applyFont="1" applyBorder="1" applyAlignment="1">
      <alignment vertical="center" wrapText="1"/>
    </xf>
    <xf numFmtId="0" fontId="8" fillId="0" borderId="6" xfId="2" quotePrefix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7" fillId="0" borderId="7" xfId="2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vertical="center" wrapText="1"/>
    </xf>
    <xf numFmtId="0" fontId="8" fillId="0" borderId="7" xfId="2" applyFont="1" applyBorder="1" applyAlignment="1">
      <alignment vertical="center" wrapText="1"/>
    </xf>
    <xf numFmtId="164" fontId="7" fillId="0" borderId="5" xfId="1" applyNumberFormat="1" applyFont="1" applyBorder="1" applyAlignment="1">
      <alignment vertical="center" wrapText="1"/>
    </xf>
    <xf numFmtId="164" fontId="8" fillId="0" borderId="6" xfId="1" applyNumberFormat="1" applyFont="1" applyBorder="1" applyAlignment="1">
      <alignment vertical="center" wrapText="1"/>
    </xf>
    <xf numFmtId="164" fontId="7" fillId="0" borderId="7" xfId="1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8" fillId="0" borderId="3" xfId="0" quotePrefix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3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7" fillId="0" borderId="0" xfId="2" applyFont="1" applyAlignment="1">
      <alignment horizontal="right"/>
    </xf>
    <xf numFmtId="0" fontId="6" fillId="0" borderId="2" xfId="0" applyFont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wrapText="1"/>
    </xf>
    <xf numFmtId="3" fontId="19" fillId="0" borderId="8" xfId="0" applyNumberFormat="1" applyFont="1" applyFill="1" applyBorder="1" applyAlignment="1">
      <alignment horizontal="center" wrapText="1"/>
    </xf>
    <xf numFmtId="3" fontId="19" fillId="0" borderId="8" xfId="0" applyNumberFormat="1" applyFont="1" applyFill="1" applyBorder="1"/>
    <xf numFmtId="0" fontId="20" fillId="0" borderId="9" xfId="0" applyFont="1" applyBorder="1" applyAlignment="1">
      <alignment wrapText="1"/>
    </xf>
    <xf numFmtId="0" fontId="20" fillId="0" borderId="9" xfId="0" quotePrefix="1" applyNumberFormat="1" applyFont="1" applyFill="1" applyBorder="1" applyAlignment="1">
      <alignment horizontal="center" wrapText="1"/>
    </xf>
    <xf numFmtId="3" fontId="20" fillId="0" borderId="9" xfId="0" applyNumberFormat="1" applyFont="1" applyFill="1" applyBorder="1"/>
    <xf numFmtId="3" fontId="20" fillId="0" borderId="9" xfId="0" applyNumberFormat="1" applyFont="1" applyFill="1" applyBorder="1" applyAlignment="1">
      <alignment horizontal="right" vertical="center" wrapText="1"/>
    </xf>
    <xf numFmtId="0" fontId="19" fillId="0" borderId="9" xfId="0" applyFont="1" applyBorder="1" applyAlignment="1">
      <alignment wrapText="1"/>
    </xf>
    <xf numFmtId="0" fontId="19" fillId="0" borderId="9" xfId="0" applyNumberFormat="1" applyFont="1" applyFill="1" applyBorder="1" applyAlignment="1">
      <alignment horizontal="center" wrapText="1"/>
    </xf>
    <xf numFmtId="3" fontId="19" fillId="0" borderId="9" xfId="0" applyNumberFormat="1" applyFont="1" applyFill="1" applyBorder="1"/>
    <xf numFmtId="3" fontId="19" fillId="0" borderId="9" xfId="0" applyNumberFormat="1" applyFont="1" applyFill="1" applyBorder="1" applyAlignment="1">
      <alignment horizontal="right" vertical="center" wrapText="1"/>
    </xf>
    <xf numFmtId="0" fontId="21" fillId="0" borderId="9" xfId="0" applyFont="1" applyBorder="1" applyAlignment="1">
      <alignment wrapText="1"/>
    </xf>
    <xf numFmtId="0" fontId="21" fillId="0" borderId="9" xfId="0" applyNumberFormat="1" applyFont="1" applyFill="1" applyBorder="1" applyAlignment="1">
      <alignment horizontal="center" wrapText="1"/>
    </xf>
    <xf numFmtId="3" fontId="21" fillId="0" borderId="9" xfId="0" applyNumberFormat="1" applyFont="1" applyFill="1" applyBorder="1"/>
    <xf numFmtId="3" fontId="21" fillId="0" borderId="9" xfId="0" applyNumberFormat="1" applyFont="1" applyFill="1" applyBorder="1" applyAlignment="1">
      <alignment horizontal="right" vertical="center" wrapText="1"/>
    </xf>
    <xf numFmtId="0" fontId="20" fillId="0" borderId="9" xfId="0" applyNumberFormat="1" applyFont="1" applyFill="1" applyBorder="1" applyAlignment="1">
      <alignment horizontal="center" wrapText="1"/>
    </xf>
    <xf numFmtId="3" fontId="22" fillId="0" borderId="9" xfId="0" applyNumberFormat="1" applyFont="1" applyFill="1" applyBorder="1"/>
    <xf numFmtId="3" fontId="22" fillId="0" borderId="9" xfId="0" applyNumberFormat="1" applyFont="1" applyFill="1" applyBorder="1" applyAlignment="1">
      <alignment horizontal="right" vertical="center" wrapText="1"/>
    </xf>
    <xf numFmtId="0" fontId="20" fillId="0" borderId="10" xfId="0" applyFont="1" applyBorder="1" applyAlignment="1">
      <alignment wrapText="1"/>
    </xf>
    <xf numFmtId="0" fontId="20" fillId="0" borderId="10" xfId="0" applyNumberFormat="1" applyFont="1" applyFill="1" applyBorder="1" applyAlignment="1">
      <alignment horizontal="center" wrapText="1"/>
    </xf>
    <xf numFmtId="3" fontId="20" fillId="0" borderId="10" xfId="0" applyNumberFormat="1" applyFont="1" applyFill="1" applyBorder="1"/>
    <xf numFmtId="3" fontId="21" fillId="0" borderId="10" xfId="0" applyNumberFormat="1" applyFont="1" applyFill="1" applyBorder="1"/>
    <xf numFmtId="3" fontId="21" fillId="0" borderId="10" xfId="0" applyNumberFormat="1" applyFont="1" applyFill="1" applyBorder="1" applyAlignment="1">
      <alignment horizontal="right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28" sqref="B28"/>
    </sheetView>
  </sheetViews>
  <sheetFormatPr defaultRowHeight="15.75"/>
  <cols>
    <col min="1" max="1" width="7.140625" style="2" customWidth="1"/>
    <col min="2" max="2" width="22.5703125" style="2" customWidth="1"/>
    <col min="3" max="3" width="15.140625" style="2" customWidth="1"/>
    <col min="4" max="5" width="17.85546875" style="2" customWidth="1"/>
    <col min="6" max="6" width="12.85546875" style="2" customWidth="1"/>
    <col min="7" max="16384" width="9.140625" style="2"/>
  </cols>
  <sheetData>
    <row r="1" spans="1:6">
      <c r="A1" s="78" t="s">
        <v>22</v>
      </c>
      <c r="B1" s="78"/>
      <c r="C1" s="1"/>
      <c r="D1" s="1"/>
      <c r="E1" s="78" t="s">
        <v>0</v>
      </c>
      <c r="F1" s="78"/>
    </row>
    <row r="2" spans="1:6">
      <c r="A2" s="79" t="s">
        <v>129</v>
      </c>
      <c r="B2" s="79"/>
      <c r="C2" s="3"/>
    </row>
    <row r="3" spans="1:6" ht="34.5" customHeight="1">
      <c r="A3" s="76" t="s">
        <v>130</v>
      </c>
      <c r="B3" s="76"/>
      <c r="C3" s="76"/>
      <c r="D3" s="76"/>
      <c r="E3" s="76"/>
      <c r="F3" s="76"/>
    </row>
    <row r="4" spans="1:6">
      <c r="A4" s="77" t="s">
        <v>1</v>
      </c>
      <c r="B4" s="77"/>
      <c r="C4" s="77"/>
      <c r="D4" s="77"/>
      <c r="E4" s="77"/>
      <c r="F4" s="77"/>
    </row>
    <row r="5" spans="1:6" ht="54" customHeight="1">
      <c r="A5" s="4" t="s">
        <v>2</v>
      </c>
      <c r="B5" s="71" t="s">
        <v>3</v>
      </c>
      <c r="C5" s="71"/>
      <c r="D5" s="4" t="s">
        <v>4</v>
      </c>
      <c r="E5" s="65" t="s">
        <v>132</v>
      </c>
      <c r="F5" s="4" t="s">
        <v>5</v>
      </c>
    </row>
    <row r="6" spans="1:6" ht="18" customHeight="1">
      <c r="A6" s="6" t="s">
        <v>6</v>
      </c>
      <c r="B6" s="72" t="s">
        <v>7</v>
      </c>
      <c r="C6" s="72"/>
      <c r="D6" s="6">
        <v>1</v>
      </c>
      <c r="E6" s="6">
        <v>2</v>
      </c>
      <c r="F6" s="6" t="s">
        <v>8</v>
      </c>
    </row>
    <row r="7" spans="1:6" ht="18" customHeight="1">
      <c r="A7" s="4" t="s">
        <v>9</v>
      </c>
      <c r="B7" s="73" t="s">
        <v>10</v>
      </c>
      <c r="C7" s="73"/>
      <c r="D7" s="9">
        <f>D8+D9+D10+D13+D14</f>
        <v>12211044</v>
      </c>
      <c r="E7" s="9">
        <f>E8+E9+E10+E13+E14</f>
        <v>5731493</v>
      </c>
      <c r="F7" s="12">
        <f>E7/D7*100</f>
        <v>46.936961327794741</v>
      </c>
    </row>
    <row r="8" spans="1:6" ht="18" customHeight="1">
      <c r="A8" s="6">
        <v>1</v>
      </c>
      <c r="B8" s="70" t="s">
        <v>11</v>
      </c>
      <c r="C8" s="70"/>
      <c r="D8" s="10">
        <v>61000</v>
      </c>
      <c r="E8" s="10">
        <v>43904</v>
      </c>
      <c r="F8" s="13">
        <f t="shared" ref="F8:F18" si="0">E8/D8*100</f>
        <v>71.973770491803279</v>
      </c>
    </row>
    <row r="9" spans="1:6" ht="18" customHeight="1">
      <c r="A9" s="6">
        <v>2</v>
      </c>
      <c r="B9" s="70" t="s">
        <v>12</v>
      </c>
      <c r="C9" s="70"/>
      <c r="D9" s="10">
        <v>1078500</v>
      </c>
      <c r="E9" s="10">
        <v>172525</v>
      </c>
      <c r="F9" s="13">
        <f t="shared" si="0"/>
        <v>15.996754751970329</v>
      </c>
    </row>
    <row r="10" spans="1:6" ht="18" customHeight="1">
      <c r="A10" s="6">
        <v>3</v>
      </c>
      <c r="B10" s="70" t="s">
        <v>13</v>
      </c>
      <c r="C10" s="70"/>
      <c r="D10" s="10">
        <f>D11+D12</f>
        <v>11071544</v>
      </c>
      <c r="E10" s="10">
        <f>E11+E12</f>
        <v>5066081</v>
      </c>
      <c r="F10" s="13">
        <f t="shared" si="0"/>
        <v>45.757673907090101</v>
      </c>
    </row>
    <row r="11" spans="1:6" ht="18" customHeight="1">
      <c r="A11" s="4"/>
      <c r="B11" s="69" t="s">
        <v>14</v>
      </c>
      <c r="C11" s="69"/>
      <c r="D11" s="14">
        <v>4571544</v>
      </c>
      <c r="E11" s="14">
        <v>2280000</v>
      </c>
      <c r="F11" s="13">
        <f t="shared" si="0"/>
        <v>49.873740688047626</v>
      </c>
    </row>
    <row r="12" spans="1:6" ht="18" customHeight="1">
      <c r="A12" s="4"/>
      <c r="B12" s="69" t="s">
        <v>15</v>
      </c>
      <c r="C12" s="69"/>
      <c r="D12" s="14">
        <v>6500000</v>
      </c>
      <c r="E12" s="14">
        <v>2786081</v>
      </c>
      <c r="F12" s="13">
        <f t="shared" si="0"/>
        <v>42.862784615384612</v>
      </c>
    </row>
    <row r="13" spans="1:6" ht="18" customHeight="1">
      <c r="A13" s="6">
        <v>4</v>
      </c>
      <c r="B13" s="70" t="s">
        <v>16</v>
      </c>
      <c r="C13" s="70"/>
      <c r="D13" s="10"/>
      <c r="E13" s="10">
        <v>376014</v>
      </c>
      <c r="F13" s="12"/>
    </row>
    <row r="14" spans="1:6" ht="18" customHeight="1">
      <c r="A14" s="66">
        <v>5</v>
      </c>
      <c r="B14" s="74" t="s">
        <v>131</v>
      </c>
      <c r="C14" s="75"/>
      <c r="D14" s="10"/>
      <c r="E14" s="10">
        <v>72969</v>
      </c>
      <c r="F14" s="12"/>
    </row>
    <row r="15" spans="1:6" s="11" customFormat="1" ht="18" customHeight="1">
      <c r="A15" s="4" t="s">
        <v>17</v>
      </c>
      <c r="B15" s="73" t="s">
        <v>18</v>
      </c>
      <c r="C15" s="73"/>
      <c r="D15" s="9">
        <f>D16+D17+D18</f>
        <v>12211044</v>
      </c>
      <c r="E15" s="9">
        <f>E16+E17+E18</f>
        <v>3583537</v>
      </c>
      <c r="F15" s="12">
        <f t="shared" si="0"/>
        <v>29.346688129205006</v>
      </c>
    </row>
    <row r="16" spans="1:6" ht="18" customHeight="1">
      <c r="A16" s="6">
        <v>1</v>
      </c>
      <c r="B16" s="70" t="s">
        <v>19</v>
      </c>
      <c r="C16" s="70"/>
      <c r="D16" s="10">
        <v>6300000</v>
      </c>
      <c r="E16" s="10">
        <v>248212</v>
      </c>
      <c r="F16" s="13">
        <f t="shared" si="0"/>
        <v>3.9398730158730162</v>
      </c>
    </row>
    <row r="17" spans="1:6" ht="18" customHeight="1">
      <c r="A17" s="6">
        <v>2</v>
      </c>
      <c r="B17" s="70" t="s">
        <v>20</v>
      </c>
      <c r="C17" s="70"/>
      <c r="D17" s="10">
        <v>5811044</v>
      </c>
      <c r="E17" s="10">
        <f>3335325-E18</f>
        <v>3287054</v>
      </c>
      <c r="F17" s="13">
        <f t="shared" si="0"/>
        <v>56.565636054381962</v>
      </c>
    </row>
    <row r="18" spans="1:6" ht="18" customHeight="1">
      <c r="A18" s="6">
        <v>3</v>
      </c>
      <c r="B18" s="70" t="s">
        <v>21</v>
      </c>
      <c r="C18" s="70"/>
      <c r="D18" s="10">
        <v>100000</v>
      </c>
      <c r="E18" s="10">
        <v>48271</v>
      </c>
      <c r="F18" s="13">
        <f t="shared" si="0"/>
        <v>48.271000000000001</v>
      </c>
    </row>
    <row r="19" spans="1:6" ht="18" customHeight="1">
      <c r="A19" s="4"/>
      <c r="B19" s="71"/>
      <c r="C19" s="71"/>
      <c r="D19" s="8"/>
      <c r="E19" s="8"/>
      <c r="F19" s="8"/>
    </row>
    <row r="20" spans="1:6">
      <c r="A20" s="3"/>
      <c r="B20" s="3"/>
    </row>
  </sheetData>
  <mergeCells count="20">
    <mergeCell ref="A3:F3"/>
    <mergeCell ref="A4:F4"/>
    <mergeCell ref="A1:B1"/>
    <mergeCell ref="A2:B2"/>
    <mergeCell ref="E1:F1"/>
    <mergeCell ref="B11:C11"/>
    <mergeCell ref="B10:C10"/>
    <mergeCell ref="B9:C9"/>
    <mergeCell ref="B19:C19"/>
    <mergeCell ref="B5:C5"/>
    <mergeCell ref="B6:C6"/>
    <mergeCell ref="B7:C7"/>
    <mergeCell ref="B8:C8"/>
    <mergeCell ref="B18:C18"/>
    <mergeCell ref="B17:C17"/>
    <mergeCell ref="B16:C16"/>
    <mergeCell ref="B15:C15"/>
    <mergeCell ref="B13:C13"/>
    <mergeCell ref="B12:C12"/>
    <mergeCell ref="B14:C14"/>
  </mergeCells>
  <pageMargins left="0.53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10" sqref="D10"/>
    </sheetView>
  </sheetViews>
  <sheetFormatPr defaultRowHeight="15.75"/>
  <cols>
    <col min="1" max="1" width="5" style="2" customWidth="1"/>
    <col min="2" max="2" width="47.42578125" style="2" customWidth="1"/>
    <col min="3" max="3" width="15.7109375" style="2" customWidth="1"/>
    <col min="4" max="4" width="15.42578125" style="2" customWidth="1"/>
    <col min="5" max="6" width="17.28515625" style="2" customWidth="1"/>
    <col min="7" max="8" width="11.5703125" style="2" customWidth="1"/>
    <col min="9" max="16384" width="9.140625" style="2"/>
  </cols>
  <sheetData>
    <row r="1" spans="1:8">
      <c r="A1" s="80" t="s">
        <v>22</v>
      </c>
      <c r="B1" s="80"/>
      <c r="G1" s="78" t="s">
        <v>24</v>
      </c>
      <c r="H1" s="78"/>
    </row>
    <row r="2" spans="1:8">
      <c r="A2" s="81" t="s">
        <v>129</v>
      </c>
      <c r="B2" s="81"/>
    </row>
    <row r="3" spans="1:8" ht="30" customHeight="1">
      <c r="A3" s="76" t="s">
        <v>134</v>
      </c>
      <c r="B3" s="76"/>
      <c r="C3" s="76"/>
      <c r="D3" s="76"/>
      <c r="E3" s="76"/>
      <c r="F3" s="76"/>
      <c r="G3" s="76"/>
      <c r="H3" s="76"/>
    </row>
    <row r="4" spans="1:8">
      <c r="A4" s="83" t="s">
        <v>1</v>
      </c>
      <c r="B4" s="83"/>
      <c r="C4" s="83"/>
      <c r="D4" s="83"/>
      <c r="E4" s="83"/>
      <c r="F4" s="83"/>
      <c r="G4" s="83"/>
      <c r="H4" s="83"/>
    </row>
    <row r="5" spans="1:8">
      <c r="A5" s="82" t="s">
        <v>2</v>
      </c>
      <c r="B5" s="82" t="s">
        <v>3</v>
      </c>
      <c r="C5" s="82" t="s">
        <v>133</v>
      </c>
      <c r="D5" s="82"/>
      <c r="E5" s="82" t="s">
        <v>83</v>
      </c>
      <c r="F5" s="82"/>
      <c r="G5" s="82" t="s">
        <v>25</v>
      </c>
      <c r="H5" s="82"/>
    </row>
    <row r="6" spans="1:8" ht="28.5">
      <c r="A6" s="82"/>
      <c r="B6" s="82"/>
      <c r="C6" s="20" t="s">
        <v>26</v>
      </c>
      <c r="D6" s="20" t="s">
        <v>27</v>
      </c>
      <c r="E6" s="20" t="s">
        <v>26</v>
      </c>
      <c r="F6" s="20" t="s">
        <v>27</v>
      </c>
      <c r="G6" s="20" t="s">
        <v>26</v>
      </c>
      <c r="H6" s="20" t="s">
        <v>27</v>
      </c>
    </row>
    <row r="7" spans="1:8">
      <c r="A7" s="21" t="s">
        <v>6</v>
      </c>
      <c r="B7" s="21" t="s">
        <v>7</v>
      </c>
      <c r="C7" s="21">
        <v>1</v>
      </c>
      <c r="D7" s="21">
        <v>2</v>
      </c>
      <c r="E7" s="21">
        <v>3</v>
      </c>
      <c r="F7" s="21">
        <v>4</v>
      </c>
      <c r="G7" s="21" t="s">
        <v>28</v>
      </c>
      <c r="H7" s="21" t="s">
        <v>29</v>
      </c>
    </row>
    <row r="8" spans="1:8" s="11" customFormat="1">
      <c r="A8" s="20"/>
      <c r="B8" s="20" t="s">
        <v>30</v>
      </c>
      <c r="C8" s="22">
        <f>C9+C18+C35</f>
        <v>13274544</v>
      </c>
      <c r="D8" s="22">
        <f t="shared" ref="D8" si="0">D9+D18+D35</f>
        <v>12211044</v>
      </c>
      <c r="E8" s="22">
        <f>E9+E18+E35+E33+E34</f>
        <v>5920594</v>
      </c>
      <c r="F8" s="22">
        <f>F9+F18+F35+F33+F34</f>
        <v>5731492</v>
      </c>
      <c r="G8" s="27">
        <f>E8/C8*100</f>
        <v>44.601110215160688</v>
      </c>
      <c r="H8" s="27">
        <f>F8/D8*100</f>
        <v>46.936953138486764</v>
      </c>
    </row>
    <row r="9" spans="1:8" s="11" customFormat="1">
      <c r="A9" s="20" t="s">
        <v>9</v>
      </c>
      <c r="B9" s="23" t="s">
        <v>31</v>
      </c>
      <c r="C9" s="22">
        <f>SUM(C10:C17)</f>
        <v>61000</v>
      </c>
      <c r="D9" s="22">
        <f t="shared" ref="D9:F9" si="1">SUM(D10:D17)</f>
        <v>61000</v>
      </c>
      <c r="E9" s="22">
        <f t="shared" si="1"/>
        <v>43904</v>
      </c>
      <c r="F9" s="22">
        <f t="shared" si="1"/>
        <v>43904</v>
      </c>
      <c r="G9" s="27">
        <f t="shared" ref="G9:G37" si="2">E9/C9*100</f>
        <v>71.973770491803279</v>
      </c>
      <c r="H9" s="27">
        <f t="shared" ref="H9:H37" si="3">F9/D9*100</f>
        <v>71.973770491803279</v>
      </c>
    </row>
    <row r="10" spans="1:8">
      <c r="A10" s="21"/>
      <c r="B10" s="24" t="s">
        <v>32</v>
      </c>
      <c r="C10" s="25">
        <v>10000</v>
      </c>
      <c r="D10" s="25">
        <v>10000</v>
      </c>
      <c r="E10" s="25">
        <v>12804</v>
      </c>
      <c r="F10" s="25">
        <v>12804</v>
      </c>
      <c r="G10" s="28">
        <f t="shared" si="2"/>
        <v>128.04</v>
      </c>
      <c r="H10" s="28">
        <f t="shared" si="3"/>
        <v>128.04</v>
      </c>
    </row>
    <row r="11" spans="1:8">
      <c r="A11" s="21"/>
      <c r="B11" s="24" t="s">
        <v>33</v>
      </c>
      <c r="C11" s="25"/>
      <c r="D11" s="25"/>
      <c r="E11" s="25"/>
      <c r="F11" s="25"/>
      <c r="G11" s="28"/>
      <c r="H11" s="28"/>
    </row>
    <row r="12" spans="1:8">
      <c r="A12" s="21"/>
      <c r="B12" s="24" t="s">
        <v>34</v>
      </c>
      <c r="C12" s="25"/>
      <c r="D12" s="25"/>
      <c r="E12" s="25"/>
      <c r="F12" s="25"/>
      <c r="G12" s="28"/>
      <c r="H12" s="28"/>
    </row>
    <row r="13" spans="1:8">
      <c r="A13" s="21"/>
      <c r="B13" s="24" t="s">
        <v>35</v>
      </c>
      <c r="C13" s="25">
        <v>6000</v>
      </c>
      <c r="D13" s="25">
        <v>6000</v>
      </c>
      <c r="E13" s="25">
        <v>9500</v>
      </c>
      <c r="F13" s="25">
        <v>9500</v>
      </c>
      <c r="G13" s="28">
        <f t="shared" si="2"/>
        <v>158.33333333333331</v>
      </c>
      <c r="H13" s="28">
        <f t="shared" si="3"/>
        <v>158.33333333333331</v>
      </c>
    </row>
    <row r="14" spans="1:8" ht="30">
      <c r="A14" s="21"/>
      <c r="B14" s="24" t="s">
        <v>36</v>
      </c>
      <c r="C14" s="25"/>
      <c r="D14" s="25"/>
      <c r="F14" s="25"/>
      <c r="G14" s="28"/>
      <c r="H14" s="28"/>
    </row>
    <row r="15" spans="1:8">
      <c r="A15" s="21"/>
      <c r="B15" s="24" t="s">
        <v>37</v>
      </c>
      <c r="C15" s="25"/>
      <c r="D15" s="25"/>
      <c r="E15" s="25"/>
      <c r="F15" s="25"/>
      <c r="G15" s="28"/>
      <c r="H15" s="28"/>
    </row>
    <row r="16" spans="1:8">
      <c r="A16" s="21"/>
      <c r="B16" s="24" t="s">
        <v>38</v>
      </c>
      <c r="C16" s="25"/>
      <c r="D16" s="25"/>
      <c r="E16" s="25"/>
      <c r="F16" s="25"/>
      <c r="G16" s="28"/>
      <c r="H16" s="28"/>
    </row>
    <row r="17" spans="1:8">
      <c r="A17" s="21"/>
      <c r="B17" s="24" t="s">
        <v>39</v>
      </c>
      <c r="C17" s="25">
        <v>45000</v>
      </c>
      <c r="D17" s="25">
        <v>45000</v>
      </c>
      <c r="E17" s="25">
        <v>21600</v>
      </c>
      <c r="F17" s="25">
        <v>21600</v>
      </c>
      <c r="G17" s="28">
        <f t="shared" si="2"/>
        <v>48</v>
      </c>
      <c r="H17" s="28">
        <f t="shared" si="3"/>
        <v>48</v>
      </c>
    </row>
    <row r="18" spans="1:8" s="11" customFormat="1" ht="28.5">
      <c r="A18" s="20" t="s">
        <v>17</v>
      </c>
      <c r="B18" s="23" t="s">
        <v>40</v>
      </c>
      <c r="C18" s="22">
        <f>C19+C24</f>
        <v>2142000</v>
      </c>
      <c r="D18" s="22">
        <f t="shared" ref="D18:F18" si="4">D19+D24</f>
        <v>1078500</v>
      </c>
      <c r="E18" s="22">
        <f t="shared" si="4"/>
        <v>361626</v>
      </c>
      <c r="F18" s="22">
        <f t="shared" si="4"/>
        <v>172524</v>
      </c>
      <c r="G18" s="27">
        <f t="shared" si="2"/>
        <v>16.882633053221287</v>
      </c>
      <c r="H18" s="27">
        <f t="shared" si="3"/>
        <v>15.996662030598053</v>
      </c>
    </row>
    <row r="19" spans="1:8" s="11" customFormat="1">
      <c r="A19" s="67">
        <v>1</v>
      </c>
      <c r="B19" s="23" t="s">
        <v>41</v>
      </c>
      <c r="C19" s="22">
        <f>C20+C21+C22+C23</f>
        <v>57000</v>
      </c>
      <c r="D19" s="22">
        <f t="shared" ref="D19" si="5">D20+D21+D22+D23</f>
        <v>55000</v>
      </c>
      <c r="E19" s="22">
        <f>SUM(E20:E23)</f>
        <v>50681</v>
      </c>
      <c r="F19" s="22">
        <f>SUM(F20:F23)</f>
        <v>48596</v>
      </c>
      <c r="G19" s="27">
        <f t="shared" si="2"/>
        <v>88.914035087719299</v>
      </c>
      <c r="H19" s="27">
        <f t="shared" si="3"/>
        <v>88.356363636363639</v>
      </c>
    </row>
    <row r="20" spans="1:8">
      <c r="A20" s="21"/>
      <c r="B20" s="24" t="s">
        <v>42</v>
      </c>
      <c r="C20" s="25">
        <v>15000</v>
      </c>
      <c r="D20" s="25">
        <v>15000</v>
      </c>
      <c r="E20" s="25">
        <v>0</v>
      </c>
      <c r="F20" s="25">
        <v>0</v>
      </c>
      <c r="G20" s="28">
        <f t="shared" si="2"/>
        <v>0</v>
      </c>
      <c r="H20" s="28">
        <f t="shared" si="3"/>
        <v>0</v>
      </c>
    </row>
    <row r="21" spans="1:8">
      <c r="A21" s="21"/>
      <c r="B21" s="24" t="s">
        <v>43</v>
      </c>
      <c r="C21" s="25"/>
      <c r="D21" s="25"/>
      <c r="E21" s="25">
        <v>1377</v>
      </c>
      <c r="F21" s="25">
        <v>1377</v>
      </c>
      <c r="G21" s="28"/>
      <c r="H21" s="28"/>
    </row>
    <row r="22" spans="1:8">
      <c r="A22" s="21"/>
      <c r="B22" s="24" t="s">
        <v>44</v>
      </c>
      <c r="C22" s="25">
        <v>12000</v>
      </c>
      <c r="D22" s="25">
        <v>10000</v>
      </c>
      <c r="E22" s="25">
        <v>2000</v>
      </c>
      <c r="F22" s="25"/>
      <c r="G22" s="28">
        <f t="shared" si="2"/>
        <v>16.666666666666664</v>
      </c>
      <c r="H22" s="28">
        <f t="shared" si="3"/>
        <v>0</v>
      </c>
    </row>
    <row r="23" spans="1:8">
      <c r="A23" s="21"/>
      <c r="B23" s="24" t="s">
        <v>45</v>
      </c>
      <c r="C23" s="25">
        <v>30000</v>
      </c>
      <c r="D23" s="25">
        <v>30000</v>
      </c>
      <c r="E23" s="25">
        <v>47304</v>
      </c>
      <c r="F23" s="25">
        <v>47219</v>
      </c>
      <c r="G23" s="28">
        <f t="shared" si="2"/>
        <v>157.68</v>
      </c>
      <c r="H23" s="28">
        <f t="shared" si="3"/>
        <v>157.39666666666668</v>
      </c>
    </row>
    <row r="24" spans="1:8" s="11" customFormat="1" ht="28.5">
      <c r="A24" s="67">
        <v>2</v>
      </c>
      <c r="B24" s="23" t="s">
        <v>46</v>
      </c>
      <c r="C24" s="22">
        <f>SUM(C25:C28)</f>
        <v>2085000</v>
      </c>
      <c r="D24" s="22">
        <f t="shared" ref="D24" si="6">SUM(D25:D28)</f>
        <v>1023500</v>
      </c>
      <c r="E24" s="22">
        <f>SUM(E25:E31)</f>
        <v>310945</v>
      </c>
      <c r="F24" s="22">
        <f>SUM(F25:F31)</f>
        <v>123928</v>
      </c>
      <c r="G24" s="27">
        <f t="shared" si="2"/>
        <v>14.913429256594723</v>
      </c>
      <c r="H24" s="27">
        <f t="shared" si="3"/>
        <v>12.108255984367366</v>
      </c>
    </row>
    <row r="25" spans="1:8">
      <c r="A25" s="21"/>
      <c r="B25" s="26" t="s">
        <v>54</v>
      </c>
      <c r="C25" s="25">
        <v>2000000</v>
      </c>
      <c r="D25" s="25">
        <v>1000000</v>
      </c>
      <c r="E25" s="25">
        <v>168300</v>
      </c>
      <c r="F25" s="25">
        <v>84150</v>
      </c>
      <c r="G25" s="28">
        <f t="shared" si="2"/>
        <v>8.4150000000000009</v>
      </c>
      <c r="H25" s="28">
        <f t="shared" si="3"/>
        <v>8.4150000000000009</v>
      </c>
    </row>
    <row r="26" spans="1:8">
      <c r="A26" s="21"/>
      <c r="B26" s="26" t="s">
        <v>55</v>
      </c>
      <c r="C26" s="25"/>
      <c r="D26" s="25"/>
      <c r="E26" s="25">
        <v>20800</v>
      </c>
      <c r="F26" s="25"/>
      <c r="G26" s="28"/>
      <c r="H26" s="28"/>
    </row>
    <row r="27" spans="1:8">
      <c r="A27" s="21"/>
      <c r="B27" s="26" t="s">
        <v>56</v>
      </c>
      <c r="C27" s="25">
        <v>55000</v>
      </c>
      <c r="D27" s="25">
        <v>23500</v>
      </c>
      <c r="E27" s="25">
        <v>52297</v>
      </c>
      <c r="F27" s="25">
        <v>38938</v>
      </c>
      <c r="G27" s="28">
        <f t="shared" si="2"/>
        <v>95.085454545454553</v>
      </c>
      <c r="H27" s="28">
        <f t="shared" si="3"/>
        <v>165.69361702127659</v>
      </c>
    </row>
    <row r="28" spans="1:8">
      <c r="A28" s="21"/>
      <c r="B28" s="26" t="s">
        <v>57</v>
      </c>
      <c r="C28" s="25">
        <v>30000</v>
      </c>
      <c r="D28" s="25"/>
      <c r="E28" s="25">
        <v>67126</v>
      </c>
      <c r="F28" s="25"/>
      <c r="G28" s="28">
        <f t="shared" si="2"/>
        <v>223.75333333333333</v>
      </c>
      <c r="H28" s="28"/>
    </row>
    <row r="29" spans="1:8">
      <c r="A29" s="21"/>
      <c r="B29" s="26" t="s">
        <v>58</v>
      </c>
      <c r="C29" s="25"/>
      <c r="D29" s="25"/>
      <c r="E29" s="25"/>
      <c r="F29" s="25"/>
      <c r="G29" s="27"/>
      <c r="H29" s="27"/>
    </row>
    <row r="30" spans="1:8">
      <c r="A30" s="21"/>
      <c r="B30" s="26" t="s">
        <v>59</v>
      </c>
      <c r="C30" s="25"/>
      <c r="D30" s="25"/>
      <c r="E30" s="25">
        <v>300</v>
      </c>
      <c r="F30" s="25">
        <v>120</v>
      </c>
      <c r="G30" s="27"/>
      <c r="H30" s="27"/>
    </row>
    <row r="31" spans="1:8">
      <c r="A31" s="21"/>
      <c r="B31" s="26" t="s">
        <v>60</v>
      </c>
      <c r="C31" s="25"/>
      <c r="D31" s="25"/>
      <c r="E31" s="25">
        <v>2122</v>
      </c>
      <c r="F31" s="25">
        <v>720</v>
      </c>
      <c r="G31" s="27"/>
      <c r="H31" s="27"/>
    </row>
    <row r="32" spans="1:8" ht="28.5">
      <c r="A32" s="20" t="s">
        <v>47</v>
      </c>
      <c r="B32" s="23" t="s">
        <v>48</v>
      </c>
      <c r="C32" s="25"/>
      <c r="D32" s="25"/>
      <c r="E32" s="25"/>
      <c r="F32" s="25"/>
      <c r="G32" s="27"/>
      <c r="H32" s="27"/>
    </row>
    <row r="33" spans="1:8">
      <c r="A33" s="20" t="s">
        <v>49</v>
      </c>
      <c r="B33" s="23" t="s">
        <v>16</v>
      </c>
      <c r="C33" s="25"/>
      <c r="D33" s="25"/>
      <c r="E33" s="22">
        <v>376014</v>
      </c>
      <c r="F33" s="22">
        <v>376014</v>
      </c>
      <c r="G33" s="27"/>
      <c r="H33" s="27"/>
    </row>
    <row r="34" spans="1:8">
      <c r="A34" s="20" t="s">
        <v>50</v>
      </c>
      <c r="B34" s="23" t="s">
        <v>51</v>
      </c>
      <c r="C34" s="25"/>
      <c r="D34" s="25"/>
      <c r="E34" s="22">
        <v>72969</v>
      </c>
      <c r="F34" s="22">
        <v>72969</v>
      </c>
      <c r="G34" s="27"/>
      <c r="H34" s="27"/>
    </row>
    <row r="35" spans="1:8" s="11" customFormat="1">
      <c r="A35" s="20" t="s">
        <v>52</v>
      </c>
      <c r="B35" s="23" t="s">
        <v>53</v>
      </c>
      <c r="C35" s="22">
        <f>C36+C37</f>
        <v>11071544</v>
      </c>
      <c r="D35" s="22">
        <f t="shared" ref="D35:F35" si="7">D36+D37</f>
        <v>11071544</v>
      </c>
      <c r="E35" s="22">
        <f t="shared" si="7"/>
        <v>5066081</v>
      </c>
      <c r="F35" s="22">
        <f t="shared" si="7"/>
        <v>5066081</v>
      </c>
      <c r="G35" s="27">
        <f t="shared" si="2"/>
        <v>45.757673907090101</v>
      </c>
      <c r="H35" s="27">
        <f t="shared" si="3"/>
        <v>45.757673907090101</v>
      </c>
    </row>
    <row r="36" spans="1:8">
      <c r="A36" s="21"/>
      <c r="B36" s="24" t="s">
        <v>14</v>
      </c>
      <c r="C36" s="25">
        <v>4571544</v>
      </c>
      <c r="D36" s="25">
        <v>4571544</v>
      </c>
      <c r="E36" s="25">
        <v>2280000</v>
      </c>
      <c r="F36" s="25">
        <f>E36</f>
        <v>2280000</v>
      </c>
      <c r="G36" s="28">
        <f t="shared" si="2"/>
        <v>49.873740688047626</v>
      </c>
      <c r="H36" s="28">
        <f t="shared" si="3"/>
        <v>49.873740688047626</v>
      </c>
    </row>
    <row r="37" spans="1:8">
      <c r="A37" s="21"/>
      <c r="B37" s="24" t="s">
        <v>15</v>
      </c>
      <c r="C37" s="25">
        <v>6500000</v>
      </c>
      <c r="D37" s="25">
        <v>6500000</v>
      </c>
      <c r="E37" s="25">
        <v>2786081</v>
      </c>
      <c r="F37" s="25">
        <f>E37</f>
        <v>2786081</v>
      </c>
      <c r="G37" s="28">
        <f t="shared" si="2"/>
        <v>42.862784615384612</v>
      </c>
      <c r="H37" s="28">
        <f t="shared" si="3"/>
        <v>42.862784615384612</v>
      </c>
    </row>
  </sheetData>
  <mergeCells count="10">
    <mergeCell ref="A1:B1"/>
    <mergeCell ref="A2:B2"/>
    <mergeCell ref="G1:H1"/>
    <mergeCell ref="A5:A6"/>
    <mergeCell ref="B5:B6"/>
    <mergeCell ref="C5:D5"/>
    <mergeCell ref="E5:F5"/>
    <mergeCell ref="G5:H5"/>
    <mergeCell ref="A3:H3"/>
    <mergeCell ref="A4:H4"/>
  </mergeCells>
  <pageMargins left="0.38" right="0.2" top="0.48" bottom="0.2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topLeftCell="C3" workbookViewId="0">
      <selection activeCell="I10" sqref="I10:K22"/>
    </sheetView>
  </sheetViews>
  <sheetFormatPr defaultRowHeight="15.75"/>
  <cols>
    <col min="1" max="1" width="6.140625" style="2" customWidth="1"/>
    <col min="2" max="2" width="26" style="2" customWidth="1"/>
    <col min="3" max="8" width="12.85546875" style="2" customWidth="1"/>
    <col min="9" max="10" width="10.42578125" style="2" customWidth="1"/>
    <col min="11" max="11" width="9.7109375" style="2" customWidth="1"/>
    <col min="12" max="16384" width="9.140625" style="2"/>
  </cols>
  <sheetData>
    <row r="1" spans="1:11">
      <c r="A1" s="80" t="s">
        <v>22</v>
      </c>
      <c r="B1" s="80"/>
      <c r="C1" s="80"/>
      <c r="I1" s="84" t="s">
        <v>61</v>
      </c>
      <c r="J1" s="84"/>
      <c r="K1" s="84"/>
    </row>
    <row r="2" spans="1:11">
      <c r="A2" s="81" t="s">
        <v>129</v>
      </c>
      <c r="B2" s="81"/>
      <c r="C2" s="81"/>
    </row>
    <row r="3" spans="1:11" ht="18.75">
      <c r="A3" s="76" t="s">
        <v>135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>
      <c r="A4" s="86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 customHeight="1">
      <c r="A5" s="85" t="s">
        <v>2</v>
      </c>
      <c r="B5" s="85" t="s">
        <v>3</v>
      </c>
      <c r="C5" s="85" t="s">
        <v>62</v>
      </c>
      <c r="D5" s="85"/>
      <c r="E5" s="85"/>
      <c r="F5" s="85" t="s">
        <v>23</v>
      </c>
      <c r="G5" s="85"/>
      <c r="H5" s="85"/>
      <c r="I5" s="85" t="s">
        <v>25</v>
      </c>
      <c r="J5" s="85"/>
      <c r="K5" s="85"/>
    </row>
    <row r="6" spans="1:11" ht="31.5">
      <c r="A6" s="85"/>
      <c r="B6" s="85"/>
      <c r="C6" s="15" t="s">
        <v>63</v>
      </c>
      <c r="D6" s="15" t="s">
        <v>64</v>
      </c>
      <c r="E6" s="15" t="s">
        <v>65</v>
      </c>
      <c r="F6" s="15" t="s">
        <v>63</v>
      </c>
      <c r="G6" s="15" t="s">
        <v>64</v>
      </c>
      <c r="H6" s="15" t="s">
        <v>65</v>
      </c>
      <c r="I6" s="15" t="s">
        <v>63</v>
      </c>
      <c r="J6" s="15" t="s">
        <v>64</v>
      </c>
      <c r="K6" s="15" t="s">
        <v>65</v>
      </c>
    </row>
    <row r="7" spans="1:11">
      <c r="A7" s="16" t="s">
        <v>6</v>
      </c>
      <c r="B7" s="16" t="s">
        <v>7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 t="s">
        <v>66</v>
      </c>
      <c r="J7" s="16" t="s">
        <v>67</v>
      </c>
      <c r="K7" s="16" t="s">
        <v>68</v>
      </c>
    </row>
    <row r="8" spans="1:11" s="11" customFormat="1" ht="20.25" customHeight="1">
      <c r="A8" s="15"/>
      <c r="B8" s="15" t="s">
        <v>69</v>
      </c>
      <c r="C8" s="19">
        <f>SUM(C10:C22)</f>
        <v>12211044</v>
      </c>
      <c r="D8" s="19">
        <f>SUM(D10:D22)</f>
        <v>6300000</v>
      </c>
      <c r="E8" s="19">
        <f>SUM(E10:E22)</f>
        <v>5911044</v>
      </c>
      <c r="F8" s="19">
        <f>G8+H8</f>
        <v>3583537</v>
      </c>
      <c r="G8" s="19">
        <f t="shared" ref="G8:H8" si="0">SUM(G10:G22)</f>
        <v>248212</v>
      </c>
      <c r="H8" s="19">
        <f t="shared" si="0"/>
        <v>3335325</v>
      </c>
      <c r="I8" s="30">
        <f>F8/C8*100</f>
        <v>29.346688129205006</v>
      </c>
      <c r="J8" s="30">
        <f>G8/D8*100</f>
        <v>3.9398730158730162</v>
      </c>
      <c r="K8" s="30">
        <f>H8/E8*100</f>
        <v>56.425311670831761</v>
      </c>
    </row>
    <row r="9" spans="1:11" ht="20.25" customHeight="1">
      <c r="A9" s="16"/>
      <c r="B9" s="17" t="s">
        <v>70</v>
      </c>
      <c r="C9" s="18"/>
      <c r="D9" s="18"/>
      <c r="E9" s="18"/>
      <c r="F9" s="18">
        <f t="shared" ref="F9:F22" si="1">G9+H9</f>
        <v>0</v>
      </c>
      <c r="G9" s="18"/>
      <c r="H9" s="18"/>
      <c r="I9" s="30"/>
      <c r="J9" s="30"/>
      <c r="K9" s="30"/>
    </row>
    <row r="10" spans="1:11" ht="33.75" customHeight="1">
      <c r="A10" s="16">
        <v>1</v>
      </c>
      <c r="B10" s="17" t="s">
        <v>136</v>
      </c>
      <c r="C10" s="18">
        <f>D10+E10</f>
        <v>306871</v>
      </c>
      <c r="D10" s="18"/>
      <c r="E10" s="18">
        <v>306871</v>
      </c>
      <c r="F10" s="18">
        <f t="shared" si="1"/>
        <v>179061</v>
      </c>
      <c r="G10" s="18"/>
      <c r="H10" s="18">
        <v>179061</v>
      </c>
      <c r="I10" s="31">
        <f t="shared" ref="I10:I22" si="2">F10/C10*100</f>
        <v>58.350577278400372</v>
      </c>
      <c r="J10" s="31"/>
      <c r="K10" s="31">
        <f t="shared" ref="K10:K22" si="3">H10/E10*100</f>
        <v>58.350577278400372</v>
      </c>
    </row>
    <row r="11" spans="1:11" ht="20.25" customHeight="1">
      <c r="A11" s="16">
        <v>2</v>
      </c>
      <c r="B11" s="17" t="s">
        <v>71</v>
      </c>
      <c r="C11" s="18">
        <f t="shared" ref="C11:C22" si="4">D11+E11</f>
        <v>3000000</v>
      </c>
      <c r="D11" s="18">
        <v>3000000</v>
      </c>
      <c r="E11" s="18"/>
      <c r="F11" s="18">
        <f t="shared" si="1"/>
        <v>0</v>
      </c>
      <c r="G11" s="18"/>
      <c r="H11" s="18"/>
      <c r="I11" s="31"/>
      <c r="J11" s="31"/>
      <c r="K11" s="31"/>
    </row>
    <row r="12" spans="1:11" ht="31.5">
      <c r="A12" s="16">
        <v>3</v>
      </c>
      <c r="B12" s="17" t="s">
        <v>72</v>
      </c>
      <c r="C12" s="18">
        <f t="shared" si="4"/>
        <v>0</v>
      </c>
      <c r="D12" s="18"/>
      <c r="E12" s="18"/>
      <c r="F12" s="18">
        <f t="shared" si="1"/>
        <v>0</v>
      </c>
      <c r="G12" s="18"/>
      <c r="H12" s="18"/>
      <c r="I12" s="31"/>
      <c r="J12" s="31"/>
      <c r="K12" s="31"/>
    </row>
    <row r="13" spans="1:11" ht="20.25" customHeight="1">
      <c r="A13" s="16">
        <v>4</v>
      </c>
      <c r="B13" s="17" t="s">
        <v>73</v>
      </c>
      <c r="C13" s="18">
        <f t="shared" si="4"/>
        <v>0</v>
      </c>
      <c r="D13" s="18"/>
      <c r="E13" s="18"/>
      <c r="F13" s="18">
        <f t="shared" si="1"/>
        <v>0</v>
      </c>
      <c r="G13" s="18"/>
      <c r="H13" s="18"/>
      <c r="I13" s="31"/>
      <c r="J13" s="31"/>
      <c r="K13" s="31"/>
    </row>
    <row r="14" spans="1:11" ht="20.25" customHeight="1">
      <c r="A14" s="16">
        <v>5</v>
      </c>
      <c r="B14" s="17" t="s">
        <v>74</v>
      </c>
      <c r="C14" s="18">
        <f t="shared" si="4"/>
        <v>355000</v>
      </c>
      <c r="D14" s="18">
        <v>300000</v>
      </c>
      <c r="E14" s="18">
        <v>55000</v>
      </c>
      <c r="F14" s="18">
        <f t="shared" si="1"/>
        <v>10000</v>
      </c>
      <c r="G14" s="18"/>
      <c r="H14" s="18">
        <v>10000</v>
      </c>
      <c r="I14" s="31">
        <f t="shared" si="2"/>
        <v>2.8169014084507045</v>
      </c>
      <c r="J14" s="31">
        <f t="shared" ref="J14:J18" si="5">G14/D14*100</f>
        <v>0</v>
      </c>
      <c r="K14" s="31">
        <f t="shared" si="3"/>
        <v>18.181818181818183</v>
      </c>
    </row>
    <row r="15" spans="1:11" ht="20.25" customHeight="1">
      <c r="A15" s="16">
        <v>6</v>
      </c>
      <c r="B15" s="17" t="s">
        <v>75</v>
      </c>
      <c r="C15" s="18">
        <f t="shared" si="4"/>
        <v>5000</v>
      </c>
      <c r="D15" s="18"/>
      <c r="E15" s="18">
        <v>5000</v>
      </c>
      <c r="F15" s="18">
        <f t="shared" si="1"/>
        <v>1240</v>
      </c>
      <c r="G15" s="18"/>
      <c r="H15" s="18">
        <v>1240</v>
      </c>
      <c r="I15" s="31">
        <f t="shared" si="2"/>
        <v>24.8</v>
      </c>
      <c r="J15" s="31"/>
      <c r="K15" s="31">
        <f t="shared" si="3"/>
        <v>24.8</v>
      </c>
    </row>
    <row r="16" spans="1:11" ht="20.25" customHeight="1">
      <c r="A16" s="16">
        <v>7</v>
      </c>
      <c r="B16" s="17" t="s">
        <v>76</v>
      </c>
      <c r="C16" s="18">
        <f t="shared" si="4"/>
        <v>240000</v>
      </c>
      <c r="D16" s="18">
        <v>200000</v>
      </c>
      <c r="E16" s="18">
        <v>40000</v>
      </c>
      <c r="F16" s="18">
        <f t="shared" si="1"/>
        <v>22100</v>
      </c>
      <c r="G16" s="18"/>
      <c r="H16" s="18">
        <v>22100</v>
      </c>
      <c r="I16" s="31">
        <f t="shared" si="2"/>
        <v>9.2083333333333339</v>
      </c>
      <c r="J16" s="31">
        <f t="shared" si="5"/>
        <v>0</v>
      </c>
      <c r="K16" s="31">
        <f t="shared" si="3"/>
        <v>55.25</v>
      </c>
    </row>
    <row r="17" spans="1:11" ht="20.25" customHeight="1">
      <c r="A17" s="16">
        <v>8</v>
      </c>
      <c r="B17" s="17" t="s">
        <v>77</v>
      </c>
      <c r="C17" s="18">
        <f t="shared" si="4"/>
        <v>0</v>
      </c>
      <c r="D17" s="18"/>
      <c r="E17" s="18"/>
      <c r="F17" s="18">
        <f t="shared" si="1"/>
        <v>0</v>
      </c>
      <c r="G17" s="18"/>
      <c r="H17" s="18"/>
      <c r="I17" s="31"/>
      <c r="J17" s="31"/>
      <c r="K17" s="31"/>
    </row>
    <row r="18" spans="1:11" ht="20.25" customHeight="1">
      <c r="A18" s="16">
        <v>9</v>
      </c>
      <c r="B18" s="17" t="s">
        <v>78</v>
      </c>
      <c r="C18" s="18">
        <f t="shared" si="4"/>
        <v>3900000</v>
      </c>
      <c r="D18" s="18">
        <v>2800000</v>
      </c>
      <c r="E18" s="18">
        <v>1100000</v>
      </c>
      <c r="F18" s="18">
        <f t="shared" si="1"/>
        <v>642757</v>
      </c>
      <c r="G18" s="18">
        <v>248212</v>
      </c>
      <c r="H18" s="18">
        <v>394545</v>
      </c>
      <c r="I18" s="31">
        <f t="shared" si="2"/>
        <v>16.480948717948717</v>
      </c>
      <c r="J18" s="31">
        <f t="shared" si="5"/>
        <v>8.8647142857142853</v>
      </c>
      <c r="K18" s="31">
        <f t="shared" si="3"/>
        <v>35.867727272727272</v>
      </c>
    </row>
    <row r="19" spans="1:11" ht="47.25">
      <c r="A19" s="16">
        <v>10</v>
      </c>
      <c r="B19" s="17" t="s">
        <v>79</v>
      </c>
      <c r="C19" s="18">
        <f t="shared" si="4"/>
        <v>4100173</v>
      </c>
      <c r="D19" s="18"/>
      <c r="E19" s="18">
        <v>4100173</v>
      </c>
      <c r="F19" s="18">
        <f t="shared" si="1"/>
        <v>2619691</v>
      </c>
      <c r="G19" s="18"/>
      <c r="H19" s="18">
        <v>2619691</v>
      </c>
      <c r="I19" s="31">
        <f t="shared" si="2"/>
        <v>63.892206499579409</v>
      </c>
      <c r="J19" s="31"/>
      <c r="K19" s="31">
        <f t="shared" si="3"/>
        <v>63.892206499579409</v>
      </c>
    </row>
    <row r="20" spans="1:11" ht="20.25" customHeight="1">
      <c r="A20" s="16">
        <v>11</v>
      </c>
      <c r="B20" s="17" t="s">
        <v>80</v>
      </c>
      <c r="C20" s="18">
        <f t="shared" si="4"/>
        <v>124000</v>
      </c>
      <c r="D20" s="18"/>
      <c r="E20" s="18">
        <v>124000</v>
      </c>
      <c r="F20" s="18">
        <f t="shared" si="1"/>
        <v>47017</v>
      </c>
      <c r="G20" s="18"/>
      <c r="H20" s="18">
        <v>47017</v>
      </c>
      <c r="I20" s="31">
        <f t="shared" si="2"/>
        <v>37.916935483870965</v>
      </c>
      <c r="J20" s="31"/>
      <c r="K20" s="31">
        <f t="shared" si="3"/>
        <v>37.916935483870965</v>
      </c>
    </row>
    <row r="21" spans="1:11" ht="20.25" customHeight="1">
      <c r="A21" s="16">
        <v>12</v>
      </c>
      <c r="B21" s="17" t="s">
        <v>81</v>
      </c>
      <c r="C21" s="18">
        <f t="shared" si="4"/>
        <v>80000</v>
      </c>
      <c r="D21" s="18"/>
      <c r="E21" s="18">
        <v>80000</v>
      </c>
      <c r="F21" s="18">
        <f t="shared" si="1"/>
        <v>13400</v>
      </c>
      <c r="G21" s="18"/>
      <c r="H21" s="18">
        <v>13400</v>
      </c>
      <c r="I21" s="31">
        <f t="shared" si="2"/>
        <v>16.75</v>
      </c>
      <c r="J21" s="31"/>
      <c r="K21" s="31">
        <f t="shared" si="3"/>
        <v>16.75</v>
      </c>
    </row>
    <row r="22" spans="1:11" ht="20.25" customHeight="1">
      <c r="A22" s="16">
        <v>13</v>
      </c>
      <c r="B22" s="17" t="s">
        <v>82</v>
      </c>
      <c r="C22" s="18">
        <f t="shared" si="4"/>
        <v>100000</v>
      </c>
      <c r="D22" s="18"/>
      <c r="E22" s="18">
        <v>100000</v>
      </c>
      <c r="F22" s="18">
        <f t="shared" si="1"/>
        <v>48271</v>
      </c>
      <c r="G22" s="18"/>
      <c r="H22" s="18">
        <v>48271</v>
      </c>
      <c r="I22" s="31">
        <f t="shared" si="2"/>
        <v>48.271000000000001</v>
      </c>
      <c r="J22" s="31"/>
      <c r="K22" s="31">
        <f t="shared" si="3"/>
        <v>48.271000000000001</v>
      </c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29"/>
    </row>
  </sheetData>
  <mergeCells count="10">
    <mergeCell ref="I1:K1"/>
    <mergeCell ref="A1:C1"/>
    <mergeCell ref="A2:C2"/>
    <mergeCell ref="F5:H5"/>
    <mergeCell ref="I5:K5"/>
    <mergeCell ref="A3:K3"/>
    <mergeCell ref="A4:K4"/>
    <mergeCell ref="A5:A6"/>
    <mergeCell ref="B5:B6"/>
    <mergeCell ref="C5:E5"/>
  </mergeCells>
  <pageMargins left="0.47" right="0.2" top="0.75" bottom="0.42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A4" sqref="A4:D4"/>
    </sheetView>
  </sheetViews>
  <sheetFormatPr defaultRowHeight="15.75"/>
  <cols>
    <col min="1" max="1" width="50.28515625" style="38" customWidth="1"/>
    <col min="2" max="2" width="19" style="38" customWidth="1"/>
    <col min="3" max="3" width="48.85546875" style="38" customWidth="1"/>
    <col min="4" max="4" width="18.7109375" style="38" customWidth="1"/>
    <col min="5" max="16384" width="9.140625" style="38"/>
  </cols>
  <sheetData>
    <row r="1" spans="1:4">
      <c r="A1" s="35" t="s">
        <v>22</v>
      </c>
      <c r="B1" s="37"/>
      <c r="C1" s="87" t="s">
        <v>101</v>
      </c>
      <c r="D1" s="87"/>
    </row>
    <row r="2" spans="1:4">
      <c r="A2" s="35" t="s">
        <v>129</v>
      </c>
      <c r="B2" s="37"/>
      <c r="C2" s="37"/>
      <c r="D2" s="37"/>
    </row>
    <row r="3" spans="1:4">
      <c r="A3" s="89" t="s">
        <v>137</v>
      </c>
      <c r="B3" s="89"/>
      <c r="C3" s="89"/>
      <c r="D3" s="89"/>
    </row>
    <row r="4" spans="1:4" ht="29.25" customHeight="1">
      <c r="A4" s="88" t="s">
        <v>102</v>
      </c>
      <c r="B4" s="88"/>
      <c r="C4" s="88"/>
      <c r="D4" s="88"/>
    </row>
    <row r="5" spans="1:4" s="45" customFormat="1" ht="33.75" customHeight="1">
      <c r="A5" s="39" t="s">
        <v>99</v>
      </c>
      <c r="B5" s="40" t="s">
        <v>98</v>
      </c>
      <c r="C5" s="39" t="s">
        <v>100</v>
      </c>
      <c r="D5" s="40" t="s">
        <v>98</v>
      </c>
    </row>
    <row r="6" spans="1:4" s="45" customFormat="1" ht="33.75" customHeight="1">
      <c r="A6" s="41" t="s">
        <v>84</v>
      </c>
      <c r="B6" s="49">
        <f>B7+B8+B9+B14</f>
        <v>12411569</v>
      </c>
      <c r="C6" s="41" t="s">
        <v>85</v>
      </c>
      <c r="D6" s="49">
        <f>D7+D8+D9</f>
        <v>12338600</v>
      </c>
    </row>
    <row r="7" spans="1:4" s="45" customFormat="1" ht="33.75" customHeight="1">
      <c r="A7" s="42" t="s">
        <v>103</v>
      </c>
      <c r="B7" s="50">
        <v>180589</v>
      </c>
      <c r="C7" s="42" t="s">
        <v>94</v>
      </c>
      <c r="D7" s="50">
        <f>5693087-252005</f>
        <v>5441082</v>
      </c>
    </row>
    <row r="8" spans="1:4" s="45" customFormat="1" ht="33.75" customHeight="1">
      <c r="A8" s="42" t="s">
        <v>88</v>
      </c>
      <c r="B8" s="50">
        <v>786493</v>
      </c>
      <c r="C8" s="44" t="s">
        <v>95</v>
      </c>
      <c r="D8" s="50">
        <f>6645513-124009</f>
        <v>6521504</v>
      </c>
    </row>
    <row r="9" spans="1:4" s="45" customFormat="1" ht="33.75" customHeight="1">
      <c r="A9" s="42" t="s">
        <v>93</v>
      </c>
      <c r="B9" s="50">
        <f>B10+B11</f>
        <v>11395123</v>
      </c>
      <c r="C9" s="42" t="s">
        <v>96</v>
      </c>
      <c r="D9" s="43">
        <v>376014</v>
      </c>
    </row>
    <row r="10" spans="1:4" s="45" customFormat="1" ht="33.75" customHeight="1">
      <c r="A10" s="44" t="s">
        <v>86</v>
      </c>
      <c r="B10" s="50">
        <v>4481000</v>
      </c>
      <c r="D10" s="43"/>
    </row>
    <row r="11" spans="1:4" s="45" customFormat="1" ht="33.75" customHeight="1">
      <c r="A11" s="44" t="s">
        <v>87</v>
      </c>
      <c r="B11" s="50">
        <v>6914123</v>
      </c>
      <c r="C11" s="42"/>
      <c r="D11" s="43"/>
    </row>
    <row r="12" spans="1:4" s="45" customFormat="1" ht="33.75" customHeight="1">
      <c r="A12" s="42" t="s">
        <v>89</v>
      </c>
      <c r="B12" s="43"/>
      <c r="C12" s="44" t="s">
        <v>97</v>
      </c>
      <c r="D12" s="43"/>
    </row>
    <row r="13" spans="1:4" s="45" customFormat="1" ht="33.75" customHeight="1">
      <c r="A13" s="42" t="s">
        <v>90</v>
      </c>
      <c r="B13" s="43"/>
      <c r="C13" s="42"/>
      <c r="D13" s="43"/>
    </row>
    <row r="14" spans="1:4" s="45" customFormat="1" ht="33.75" customHeight="1">
      <c r="A14" s="42" t="s">
        <v>91</v>
      </c>
      <c r="B14" s="43">
        <v>49364</v>
      </c>
      <c r="C14" s="42"/>
      <c r="D14" s="43"/>
    </row>
    <row r="15" spans="1:4" s="45" customFormat="1" ht="33.75" customHeight="1">
      <c r="A15" s="46" t="s">
        <v>92</v>
      </c>
      <c r="B15" s="51">
        <f>B6-D6</f>
        <v>72969</v>
      </c>
      <c r="C15" s="48"/>
      <c r="D15" s="47"/>
    </row>
    <row r="16" spans="1:4">
      <c r="A16" s="37"/>
      <c r="B16" s="37"/>
      <c r="C16" s="37"/>
      <c r="D16" s="37"/>
    </row>
    <row r="17" spans="1:4">
      <c r="A17" s="33"/>
      <c r="B17" s="34"/>
      <c r="C17" s="33"/>
      <c r="D17" s="36"/>
    </row>
  </sheetData>
  <mergeCells count="3">
    <mergeCell ref="C1:D1"/>
    <mergeCell ref="A4:D4"/>
    <mergeCell ref="A3:D3"/>
  </mergeCells>
  <pageMargins left="0.7" right="0.2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B9" sqref="B9"/>
    </sheetView>
  </sheetViews>
  <sheetFormatPr defaultColWidth="6.140625" defaultRowHeight="15.75"/>
  <cols>
    <col min="1" max="1" width="5" style="2" customWidth="1"/>
    <col min="2" max="2" width="52.5703125" style="2" customWidth="1"/>
    <col min="3" max="6" width="13.85546875" style="2" customWidth="1"/>
    <col min="7" max="7" width="12.85546875" style="52" customWidth="1"/>
    <col min="8" max="8" width="12" style="52" customWidth="1"/>
    <col min="9" max="16384" width="6.140625" style="2"/>
  </cols>
  <sheetData>
    <row r="1" spans="1:8">
      <c r="A1" s="80" t="s">
        <v>22</v>
      </c>
      <c r="B1" s="80"/>
      <c r="F1" s="84" t="s">
        <v>104</v>
      </c>
      <c r="G1" s="84"/>
      <c r="H1" s="84"/>
    </row>
    <row r="2" spans="1:8">
      <c r="A2" s="81" t="s">
        <v>129</v>
      </c>
      <c r="B2" s="81"/>
    </row>
    <row r="3" spans="1:8">
      <c r="A3" s="90" t="s">
        <v>163</v>
      </c>
      <c r="B3" s="90"/>
      <c r="C3" s="90"/>
      <c r="D3" s="90"/>
      <c r="E3" s="90"/>
      <c r="F3" s="90"/>
      <c r="G3" s="90"/>
      <c r="H3" s="90"/>
    </row>
    <row r="4" spans="1:8">
      <c r="A4" s="91" t="s">
        <v>102</v>
      </c>
      <c r="B4" s="91"/>
      <c r="C4" s="91"/>
      <c r="D4" s="91"/>
      <c r="E4" s="91"/>
      <c r="F4" s="91"/>
      <c r="G4" s="91"/>
      <c r="H4" s="91"/>
    </row>
    <row r="5" spans="1:8">
      <c r="A5" s="83" t="s">
        <v>1</v>
      </c>
      <c r="B5" s="83"/>
      <c r="C5" s="83"/>
      <c r="D5" s="83"/>
      <c r="E5" s="83"/>
      <c r="F5" s="83"/>
      <c r="G5" s="83"/>
      <c r="H5" s="83"/>
    </row>
    <row r="6" spans="1:8">
      <c r="A6" s="85" t="s">
        <v>2</v>
      </c>
      <c r="B6" s="85" t="s">
        <v>3</v>
      </c>
      <c r="C6" s="85" t="s">
        <v>105</v>
      </c>
      <c r="D6" s="85"/>
      <c r="E6" s="85" t="s">
        <v>106</v>
      </c>
      <c r="F6" s="85"/>
      <c r="G6" s="85" t="s">
        <v>25</v>
      </c>
      <c r="H6" s="85"/>
    </row>
    <row r="7" spans="1:8">
      <c r="A7" s="85"/>
      <c r="B7" s="85"/>
      <c r="C7" s="15" t="s">
        <v>26</v>
      </c>
      <c r="D7" s="15" t="s">
        <v>27</v>
      </c>
      <c r="E7" s="15" t="s">
        <v>26</v>
      </c>
      <c r="F7" s="15" t="s">
        <v>27</v>
      </c>
      <c r="G7" s="15" t="s">
        <v>26</v>
      </c>
      <c r="H7" s="15" t="s">
        <v>27</v>
      </c>
    </row>
    <row r="8" spans="1:8">
      <c r="A8" s="16" t="s">
        <v>6</v>
      </c>
      <c r="B8" s="16" t="s">
        <v>7</v>
      </c>
      <c r="C8" s="16">
        <v>1</v>
      </c>
      <c r="D8" s="16">
        <v>2</v>
      </c>
      <c r="E8" s="16">
        <v>3</v>
      </c>
      <c r="F8" s="16">
        <v>4</v>
      </c>
      <c r="G8" s="16" t="s">
        <v>28</v>
      </c>
      <c r="H8" s="16" t="s">
        <v>29</v>
      </c>
    </row>
    <row r="9" spans="1:8" s="11" customFormat="1">
      <c r="A9" s="15"/>
      <c r="B9" s="15" t="s">
        <v>30</v>
      </c>
      <c r="C9" s="19">
        <f>C10+C19+C37+C38</f>
        <v>11636636</v>
      </c>
      <c r="D9" s="19">
        <f>D10+D19+D37+D38</f>
        <v>10378636</v>
      </c>
      <c r="E9" s="19">
        <f>E10+E19+E37+E38+E36</f>
        <v>13355372</v>
      </c>
      <c r="F9" s="19">
        <f>F10+F19+F37+F38+F36</f>
        <v>12411568</v>
      </c>
      <c r="G9" s="30"/>
      <c r="H9" s="30"/>
    </row>
    <row r="10" spans="1:8" s="11" customFormat="1">
      <c r="A10" s="15" t="s">
        <v>9</v>
      </c>
      <c r="B10" s="53" t="s">
        <v>31</v>
      </c>
      <c r="C10" s="19">
        <f>SUM(C11:C18)</f>
        <v>78200</v>
      </c>
      <c r="D10" s="19">
        <f>SUM(D11:D18)</f>
        <v>77200</v>
      </c>
      <c r="E10" s="19">
        <f t="shared" ref="E10:F10" si="0">SUM(E11:E18)</f>
        <v>180589</v>
      </c>
      <c r="F10" s="19">
        <f t="shared" si="0"/>
        <v>180589</v>
      </c>
      <c r="G10" s="30"/>
      <c r="H10" s="30"/>
    </row>
    <row r="11" spans="1:8">
      <c r="A11" s="16"/>
      <c r="B11" s="17" t="s">
        <v>32</v>
      </c>
      <c r="C11" s="18">
        <v>15000</v>
      </c>
      <c r="D11" s="18">
        <v>15000</v>
      </c>
      <c r="E11" s="18">
        <v>20853</v>
      </c>
      <c r="F11" s="18">
        <v>20853</v>
      </c>
      <c r="G11" s="31"/>
      <c r="H11" s="31"/>
    </row>
    <row r="12" spans="1:8">
      <c r="A12" s="16"/>
      <c r="B12" s="17" t="s">
        <v>33</v>
      </c>
      <c r="C12" s="18"/>
      <c r="D12" s="18"/>
      <c r="E12" s="18">
        <v>127505</v>
      </c>
      <c r="F12" s="18">
        <v>127505</v>
      </c>
      <c r="G12" s="31"/>
      <c r="H12" s="31"/>
    </row>
    <row r="13" spans="1:8">
      <c r="A13" s="16"/>
      <c r="B13" s="17" t="s">
        <v>34</v>
      </c>
      <c r="C13" s="18"/>
      <c r="D13" s="18"/>
      <c r="E13" s="18"/>
      <c r="F13" s="18"/>
      <c r="G13" s="31"/>
      <c r="H13" s="31"/>
    </row>
    <row r="14" spans="1:8">
      <c r="A14" s="16"/>
      <c r="B14" s="17" t="s">
        <v>35</v>
      </c>
      <c r="C14" s="18">
        <v>3200</v>
      </c>
      <c r="D14" s="18">
        <v>2200</v>
      </c>
      <c r="E14" s="18">
        <v>5831</v>
      </c>
      <c r="F14" s="18">
        <v>5831</v>
      </c>
      <c r="G14" s="31"/>
      <c r="H14" s="31"/>
    </row>
    <row r="15" spans="1:8" ht="31.5">
      <c r="A15" s="16"/>
      <c r="B15" s="17" t="s">
        <v>36</v>
      </c>
      <c r="C15" s="18"/>
      <c r="D15" s="18"/>
      <c r="E15" s="18"/>
      <c r="F15" s="18"/>
      <c r="G15" s="31"/>
      <c r="H15" s="31"/>
    </row>
    <row r="16" spans="1:8">
      <c r="A16" s="16"/>
      <c r="B16" s="17" t="s">
        <v>37</v>
      </c>
      <c r="C16" s="18"/>
      <c r="D16" s="18"/>
      <c r="E16" s="18"/>
      <c r="F16" s="18"/>
      <c r="G16" s="31"/>
      <c r="H16" s="31"/>
    </row>
    <row r="17" spans="1:8">
      <c r="A17" s="16"/>
      <c r="B17" s="17" t="s">
        <v>38</v>
      </c>
      <c r="C17" s="18"/>
      <c r="D17" s="18"/>
      <c r="E17" s="18"/>
      <c r="F17" s="18"/>
      <c r="G17" s="31"/>
      <c r="H17" s="31"/>
    </row>
    <row r="18" spans="1:8">
      <c r="A18" s="16"/>
      <c r="B18" s="17" t="s">
        <v>39</v>
      </c>
      <c r="C18" s="18">
        <v>60000</v>
      </c>
      <c r="D18" s="18">
        <v>60000</v>
      </c>
      <c r="E18" s="18">
        <v>26400</v>
      </c>
      <c r="F18" s="18">
        <v>26400</v>
      </c>
      <c r="G18" s="31"/>
      <c r="H18" s="31"/>
    </row>
    <row r="19" spans="1:8" s="11" customFormat="1">
      <c r="A19" s="15" t="s">
        <v>17</v>
      </c>
      <c r="B19" s="53" t="s">
        <v>40</v>
      </c>
      <c r="C19" s="19">
        <f>C20+C26</f>
        <v>2367000</v>
      </c>
      <c r="D19" s="19">
        <f>D20+D26</f>
        <v>1110000</v>
      </c>
      <c r="E19" s="19">
        <f>E20+E26</f>
        <v>1730296</v>
      </c>
      <c r="F19" s="19">
        <f>F20+F26</f>
        <v>786492</v>
      </c>
      <c r="G19" s="30"/>
      <c r="H19" s="30"/>
    </row>
    <row r="20" spans="1:8" s="11" customFormat="1">
      <c r="A20" s="68">
        <v>1</v>
      </c>
      <c r="B20" s="53" t="s">
        <v>41</v>
      </c>
      <c r="C20" s="19">
        <f>SUM(C21:C25)</f>
        <v>37000</v>
      </c>
      <c r="D20" s="19">
        <f>SUM(D21:D25)</f>
        <v>35000</v>
      </c>
      <c r="E20" s="19">
        <f t="shared" ref="E20:F20" si="1">SUM(E21:E25)</f>
        <v>67792</v>
      </c>
      <c r="F20" s="19">
        <f t="shared" si="1"/>
        <v>65992</v>
      </c>
      <c r="G20" s="30"/>
      <c r="H20" s="30"/>
    </row>
    <row r="21" spans="1:8">
      <c r="A21" s="16"/>
      <c r="B21" s="17" t="s">
        <v>42</v>
      </c>
      <c r="C21" s="18">
        <v>15000</v>
      </c>
      <c r="D21" s="18">
        <v>15000</v>
      </c>
      <c r="E21" s="18">
        <v>14218</v>
      </c>
      <c r="F21" s="18">
        <v>14218</v>
      </c>
      <c r="G21" s="31"/>
      <c r="H21" s="31"/>
    </row>
    <row r="22" spans="1:8">
      <c r="A22" s="16"/>
      <c r="B22" s="54" t="s">
        <v>128</v>
      </c>
      <c r="C22" s="18"/>
      <c r="D22" s="18"/>
      <c r="E22" s="18"/>
      <c r="F22" s="18"/>
      <c r="G22" s="31"/>
      <c r="H22" s="31"/>
    </row>
    <row r="23" spans="1:8">
      <c r="A23" s="16"/>
      <c r="B23" s="17" t="s">
        <v>44</v>
      </c>
      <c r="C23" s="18">
        <v>12000</v>
      </c>
      <c r="D23" s="18">
        <v>10000</v>
      </c>
      <c r="E23" s="18">
        <v>3000</v>
      </c>
      <c r="F23" s="18">
        <v>1200</v>
      </c>
      <c r="G23" s="31"/>
      <c r="H23" s="31"/>
    </row>
    <row r="24" spans="1:8">
      <c r="A24" s="16"/>
      <c r="B24" s="17" t="s">
        <v>45</v>
      </c>
      <c r="C24" s="18">
        <v>10000</v>
      </c>
      <c r="D24" s="18">
        <v>10000</v>
      </c>
      <c r="E24" s="18">
        <v>50574</v>
      </c>
      <c r="F24" s="18">
        <v>50574</v>
      </c>
      <c r="G24" s="31"/>
      <c r="H24" s="31"/>
    </row>
    <row r="25" spans="1:8">
      <c r="A25" s="16"/>
      <c r="B25" s="54" t="s">
        <v>107</v>
      </c>
      <c r="C25" s="18"/>
      <c r="D25" s="18"/>
      <c r="E25" s="18"/>
      <c r="F25" s="18"/>
      <c r="G25" s="31"/>
      <c r="H25" s="31"/>
    </row>
    <row r="26" spans="1:8" s="11" customFormat="1">
      <c r="A26" s="68">
        <v>2</v>
      </c>
      <c r="B26" s="53" t="s">
        <v>46</v>
      </c>
      <c r="C26" s="19">
        <f>SUM(C27:C34)</f>
        <v>2330000</v>
      </c>
      <c r="D26" s="19">
        <f>SUM(D27:D34)</f>
        <v>1075000</v>
      </c>
      <c r="E26" s="19">
        <f>SUM(E27:E34)</f>
        <v>1662504</v>
      </c>
      <c r="F26" s="19">
        <f t="shared" ref="F26" si="2">SUM(F27:F34)</f>
        <v>720500</v>
      </c>
      <c r="G26" s="30"/>
      <c r="H26" s="30"/>
    </row>
    <row r="27" spans="1:8">
      <c r="A27" s="16"/>
      <c r="B27" s="26" t="s">
        <v>54</v>
      </c>
      <c r="C27" s="18">
        <v>2000000</v>
      </c>
      <c r="D27" s="18">
        <v>1000000</v>
      </c>
      <c r="E27" s="18">
        <v>1391170</v>
      </c>
      <c r="F27" s="18">
        <v>695585</v>
      </c>
      <c r="G27" s="31"/>
      <c r="H27" s="31"/>
    </row>
    <row r="28" spans="1:8">
      <c r="A28" s="16"/>
      <c r="B28" s="26" t="s">
        <v>55</v>
      </c>
      <c r="C28" s="18"/>
      <c r="D28" s="18"/>
      <c r="E28" s="18"/>
      <c r="F28" s="18"/>
      <c r="G28" s="31"/>
      <c r="H28" s="31"/>
    </row>
    <row r="29" spans="1:8">
      <c r="A29" s="16"/>
      <c r="B29" s="26" t="s">
        <v>125</v>
      </c>
      <c r="C29" s="18">
        <v>250000</v>
      </c>
      <c r="D29" s="18">
        <v>75000</v>
      </c>
      <c r="E29" s="18">
        <v>149306</v>
      </c>
      <c r="F29" s="18">
        <v>24915</v>
      </c>
      <c r="G29" s="31"/>
      <c r="H29" s="31"/>
    </row>
    <row r="30" spans="1:8">
      <c r="A30" s="16"/>
      <c r="B30" s="26" t="s">
        <v>126</v>
      </c>
      <c r="C30" s="18"/>
      <c r="D30" s="18"/>
      <c r="E30" s="18"/>
      <c r="F30" s="18"/>
      <c r="G30" s="31"/>
      <c r="H30" s="31"/>
    </row>
    <row r="31" spans="1:8">
      <c r="A31" s="16"/>
      <c r="B31" s="26" t="s">
        <v>57</v>
      </c>
      <c r="C31" s="18">
        <v>80000</v>
      </c>
      <c r="D31" s="18"/>
      <c r="E31" s="18">
        <v>72632</v>
      </c>
      <c r="F31" s="18"/>
      <c r="G31" s="31"/>
      <c r="H31" s="31"/>
    </row>
    <row r="32" spans="1:8">
      <c r="A32" s="16"/>
      <c r="B32" s="26" t="s">
        <v>58</v>
      </c>
      <c r="C32" s="18"/>
      <c r="D32" s="18"/>
      <c r="E32" s="18"/>
      <c r="F32" s="18"/>
      <c r="G32" s="31"/>
      <c r="H32" s="31"/>
    </row>
    <row r="33" spans="1:8">
      <c r="A33" s="16"/>
      <c r="B33" s="26" t="s">
        <v>59</v>
      </c>
      <c r="C33" s="18"/>
      <c r="D33" s="18"/>
      <c r="E33" s="18"/>
      <c r="F33" s="18"/>
      <c r="G33" s="31"/>
      <c r="H33" s="31"/>
    </row>
    <row r="34" spans="1:8">
      <c r="A34" s="16"/>
      <c r="B34" s="26" t="s">
        <v>60</v>
      </c>
      <c r="C34" s="18"/>
      <c r="D34" s="18"/>
      <c r="E34" s="18">
        <v>49396</v>
      </c>
      <c r="F34" s="18"/>
      <c r="G34" s="31"/>
      <c r="H34" s="31"/>
    </row>
    <row r="35" spans="1:8" s="11" customFormat="1">
      <c r="A35" s="15" t="s">
        <v>47</v>
      </c>
      <c r="B35" s="53" t="s">
        <v>48</v>
      </c>
      <c r="C35" s="19"/>
      <c r="D35" s="19"/>
      <c r="E35" s="19"/>
      <c r="F35" s="19"/>
      <c r="G35" s="31"/>
      <c r="H35" s="31"/>
    </row>
    <row r="36" spans="1:8" s="11" customFormat="1">
      <c r="A36" s="15" t="s">
        <v>49</v>
      </c>
      <c r="B36" s="53" t="s">
        <v>16</v>
      </c>
      <c r="C36" s="19"/>
      <c r="D36" s="19"/>
      <c r="E36" s="19">
        <v>49364</v>
      </c>
      <c r="F36" s="19">
        <v>49364</v>
      </c>
      <c r="G36" s="31"/>
      <c r="H36" s="31"/>
    </row>
    <row r="37" spans="1:8" s="11" customFormat="1">
      <c r="A37" s="15" t="s">
        <v>50</v>
      </c>
      <c r="B37" s="53" t="s">
        <v>51</v>
      </c>
      <c r="C37" s="19">
        <v>16436</v>
      </c>
      <c r="D37" s="19">
        <v>16436</v>
      </c>
      <c r="E37" s="19"/>
      <c r="F37" s="19"/>
      <c r="G37" s="31"/>
      <c r="H37" s="31"/>
    </row>
    <row r="38" spans="1:8" s="11" customFormat="1">
      <c r="A38" s="15" t="s">
        <v>52</v>
      </c>
      <c r="B38" s="53" t="s">
        <v>53</v>
      </c>
      <c r="C38" s="19">
        <f>C39+C40</f>
        <v>9175000</v>
      </c>
      <c r="D38" s="19">
        <f>D39+D40</f>
        <v>9175000</v>
      </c>
      <c r="E38" s="19">
        <f>E39+E40</f>
        <v>11395123</v>
      </c>
      <c r="F38" s="19">
        <f>F39+F40</f>
        <v>11395123</v>
      </c>
      <c r="G38" s="30"/>
      <c r="H38" s="30"/>
    </row>
    <row r="39" spans="1:8">
      <c r="A39" s="16"/>
      <c r="B39" s="17" t="s">
        <v>14</v>
      </c>
      <c r="C39" s="18">
        <v>4481000</v>
      </c>
      <c r="D39" s="18">
        <v>4481000</v>
      </c>
      <c r="E39" s="18">
        <v>4481000</v>
      </c>
      <c r="F39" s="18">
        <f>E39</f>
        <v>4481000</v>
      </c>
      <c r="G39" s="31"/>
      <c r="H39" s="31"/>
    </row>
    <row r="40" spans="1:8">
      <c r="A40" s="16"/>
      <c r="B40" s="17" t="s">
        <v>15</v>
      </c>
      <c r="C40" s="18">
        <v>4694000</v>
      </c>
      <c r="D40" s="18">
        <v>4694000</v>
      </c>
      <c r="E40" s="18">
        <v>6914123</v>
      </c>
      <c r="F40" s="18">
        <f>E40</f>
        <v>6914123</v>
      </c>
      <c r="G40" s="31"/>
      <c r="H40" s="31"/>
    </row>
  </sheetData>
  <mergeCells count="11">
    <mergeCell ref="A5:H5"/>
    <mergeCell ref="A6:A7"/>
    <mergeCell ref="B6:B7"/>
    <mergeCell ref="C6:D6"/>
    <mergeCell ref="E6:F6"/>
    <mergeCell ref="G6:H6"/>
    <mergeCell ref="A1:B1"/>
    <mergeCell ref="F1:H1"/>
    <mergeCell ref="A2:B2"/>
    <mergeCell ref="A3:H3"/>
    <mergeCell ref="A4:H4"/>
  </mergeCells>
  <pageMargins left="0.5" right="0.31" top="0.57999999999999996" bottom="0.37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8" sqref="A1:A1048576"/>
    </sheetView>
  </sheetViews>
  <sheetFormatPr defaultRowHeight="15.75"/>
  <cols>
    <col min="1" max="1" width="4.7109375" style="2" customWidth="1"/>
    <col min="2" max="2" width="29.42578125" style="2" customWidth="1"/>
    <col min="3" max="8" width="12.85546875" style="2" customWidth="1"/>
    <col min="9" max="16384" width="9.140625" style="2"/>
  </cols>
  <sheetData>
    <row r="1" spans="1:11">
      <c r="A1" s="80" t="s">
        <v>22</v>
      </c>
      <c r="B1" s="80"/>
      <c r="I1" s="78" t="s">
        <v>108</v>
      </c>
      <c r="J1" s="78"/>
      <c r="K1" s="78"/>
    </row>
    <row r="2" spans="1:11">
      <c r="A2" s="81" t="s">
        <v>129</v>
      </c>
      <c r="B2" s="81"/>
    </row>
    <row r="3" spans="1:11">
      <c r="A3" s="90" t="s">
        <v>164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>
      <c r="A4" s="91" t="s">
        <v>102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>
      <c r="A6" s="92" t="s">
        <v>2</v>
      </c>
      <c r="B6" s="92" t="s">
        <v>3</v>
      </c>
      <c r="C6" s="92" t="s">
        <v>109</v>
      </c>
      <c r="D6" s="92"/>
      <c r="E6" s="92"/>
      <c r="F6" s="92" t="s">
        <v>106</v>
      </c>
      <c r="G6" s="92"/>
      <c r="H6" s="92"/>
      <c r="I6" s="92" t="s">
        <v>110</v>
      </c>
      <c r="J6" s="92"/>
      <c r="K6" s="92"/>
    </row>
    <row r="7" spans="1:11" ht="38.25">
      <c r="A7" s="92"/>
      <c r="B7" s="92"/>
      <c r="C7" s="55" t="s">
        <v>63</v>
      </c>
      <c r="D7" s="55" t="s">
        <v>111</v>
      </c>
      <c r="E7" s="55" t="s">
        <v>112</v>
      </c>
      <c r="F7" s="55" t="s">
        <v>63</v>
      </c>
      <c r="G7" s="55" t="s">
        <v>111</v>
      </c>
      <c r="H7" s="55" t="s">
        <v>112</v>
      </c>
      <c r="I7" s="55" t="s">
        <v>63</v>
      </c>
      <c r="J7" s="55" t="s">
        <v>111</v>
      </c>
      <c r="K7" s="55" t="s">
        <v>112</v>
      </c>
    </row>
    <row r="8" spans="1:11">
      <c r="A8" s="7" t="s">
        <v>6</v>
      </c>
      <c r="B8" s="7" t="s">
        <v>7</v>
      </c>
      <c r="C8" s="7">
        <v>1</v>
      </c>
      <c r="D8" s="7">
        <v>2</v>
      </c>
      <c r="E8" s="7">
        <v>3</v>
      </c>
      <c r="F8" s="7">
        <v>4</v>
      </c>
      <c r="G8" s="7">
        <v>5</v>
      </c>
      <c r="H8" s="7">
        <v>6</v>
      </c>
      <c r="I8" s="7" t="s">
        <v>66</v>
      </c>
      <c r="J8" s="7" t="s">
        <v>67</v>
      </c>
      <c r="K8" s="7" t="s">
        <v>113</v>
      </c>
    </row>
    <row r="9" spans="1:11" s="11" customFormat="1">
      <c r="A9" s="5"/>
      <c r="B9" s="5" t="s">
        <v>69</v>
      </c>
      <c r="C9" s="56">
        <f>D9+E9</f>
        <v>10362200</v>
      </c>
      <c r="D9" s="56">
        <f t="shared" ref="D9" si="0">SUM(D11:D25)</f>
        <v>4700000</v>
      </c>
      <c r="E9" s="56">
        <f>SUM(E11:E25)</f>
        <v>5662200</v>
      </c>
      <c r="F9" s="56">
        <f>G9+H9</f>
        <v>12338600</v>
      </c>
      <c r="G9" s="56">
        <f t="shared" ref="G9:H9" si="1">SUM(G11:G25)</f>
        <v>5693087</v>
      </c>
      <c r="H9" s="56">
        <f t="shared" si="1"/>
        <v>6645513</v>
      </c>
      <c r="I9" s="12"/>
      <c r="J9" s="12"/>
      <c r="K9" s="12"/>
    </row>
    <row r="10" spans="1:11">
      <c r="A10" s="7"/>
      <c r="B10" s="8" t="s">
        <v>70</v>
      </c>
      <c r="C10" s="57">
        <f t="shared" ref="C10:C25" si="2">D10+E10</f>
        <v>0</v>
      </c>
      <c r="D10" s="57"/>
      <c r="E10" s="57"/>
      <c r="F10" s="57">
        <f t="shared" ref="F10:F25" si="3">G10+H10</f>
        <v>0</v>
      </c>
      <c r="G10" s="57"/>
      <c r="H10" s="57"/>
      <c r="I10" s="58"/>
      <c r="J10" s="58"/>
      <c r="K10" s="58"/>
    </row>
    <row r="11" spans="1:11">
      <c r="A11" s="7">
        <v>1</v>
      </c>
      <c r="B11" s="8" t="s">
        <v>115</v>
      </c>
      <c r="C11" s="57">
        <f t="shared" si="2"/>
        <v>571000</v>
      </c>
      <c r="D11" s="57"/>
      <c r="E11" s="57">
        <v>571000</v>
      </c>
      <c r="F11" s="57">
        <f t="shared" si="3"/>
        <v>594858</v>
      </c>
      <c r="G11" s="57"/>
      <c r="H11" s="57">
        <v>594858</v>
      </c>
      <c r="I11" s="58"/>
      <c r="J11" s="58"/>
      <c r="K11" s="13"/>
    </row>
    <row r="12" spans="1:11">
      <c r="A12" s="7">
        <v>2</v>
      </c>
      <c r="B12" s="8" t="s">
        <v>71</v>
      </c>
      <c r="C12" s="57">
        <f t="shared" si="2"/>
        <v>880000</v>
      </c>
      <c r="D12" s="57">
        <v>850000</v>
      </c>
      <c r="E12" s="57">
        <v>30000</v>
      </c>
      <c r="F12" s="57">
        <f t="shared" si="3"/>
        <v>484224</v>
      </c>
      <c r="G12" s="57">
        <v>375056</v>
      </c>
      <c r="H12" s="57">
        <v>109168</v>
      </c>
      <c r="I12" s="58"/>
      <c r="J12" s="58"/>
      <c r="K12" s="13"/>
    </row>
    <row r="13" spans="1:11" ht="31.5">
      <c r="A13" s="7">
        <v>3</v>
      </c>
      <c r="B13" s="8" t="s">
        <v>72</v>
      </c>
      <c r="C13" s="57">
        <f t="shared" si="2"/>
        <v>0</v>
      </c>
      <c r="D13" s="57"/>
      <c r="E13" s="57"/>
      <c r="F13" s="57">
        <f t="shared" si="3"/>
        <v>0</v>
      </c>
      <c r="G13" s="57"/>
      <c r="H13" s="57"/>
      <c r="I13" s="58"/>
      <c r="J13" s="58"/>
      <c r="K13" s="13"/>
    </row>
    <row r="14" spans="1:11">
      <c r="A14" s="7">
        <v>4</v>
      </c>
      <c r="B14" s="8" t="s">
        <v>73</v>
      </c>
      <c r="C14" s="57">
        <f t="shared" si="2"/>
        <v>0</v>
      </c>
      <c r="D14" s="57"/>
      <c r="E14" s="57"/>
      <c r="F14" s="57">
        <f t="shared" si="3"/>
        <v>0</v>
      </c>
      <c r="G14" s="57"/>
      <c r="H14" s="57"/>
      <c r="I14" s="58"/>
      <c r="J14" s="58"/>
      <c r="K14" s="13"/>
    </row>
    <row r="15" spans="1:11">
      <c r="A15" s="7">
        <v>5</v>
      </c>
      <c r="B15" s="8" t="s">
        <v>74</v>
      </c>
      <c r="C15" s="57">
        <f t="shared" si="2"/>
        <v>390000</v>
      </c>
      <c r="D15" s="57">
        <v>300000</v>
      </c>
      <c r="E15" s="57">
        <v>90000</v>
      </c>
      <c r="F15" s="57">
        <f t="shared" si="3"/>
        <v>432066</v>
      </c>
      <c r="G15" s="57">
        <v>428260</v>
      </c>
      <c r="H15" s="57">
        <v>3806</v>
      </c>
      <c r="I15" s="58"/>
      <c r="J15" s="58"/>
      <c r="K15" s="13"/>
    </row>
    <row r="16" spans="1:11">
      <c r="A16" s="7">
        <v>6</v>
      </c>
      <c r="B16" s="8" t="s">
        <v>75</v>
      </c>
      <c r="C16" s="57">
        <f t="shared" si="2"/>
        <v>0</v>
      </c>
      <c r="D16" s="57"/>
      <c r="E16" s="57"/>
      <c r="F16" s="57">
        <f t="shared" si="3"/>
        <v>0</v>
      </c>
      <c r="G16" s="57"/>
      <c r="H16" s="57"/>
      <c r="I16" s="58"/>
      <c r="J16" s="58"/>
      <c r="K16" s="13"/>
    </row>
    <row r="17" spans="1:11">
      <c r="A17" s="7">
        <v>7</v>
      </c>
      <c r="B17" s="8" t="s">
        <v>76</v>
      </c>
      <c r="C17" s="57">
        <f t="shared" si="2"/>
        <v>84000</v>
      </c>
      <c r="D17" s="57">
        <v>44000</v>
      </c>
      <c r="E17" s="57">
        <v>40000</v>
      </c>
      <c r="F17" s="57">
        <f t="shared" si="3"/>
        <v>531225</v>
      </c>
      <c r="G17" s="57">
        <v>511625</v>
      </c>
      <c r="H17" s="57">
        <v>19600</v>
      </c>
      <c r="I17" s="58"/>
      <c r="J17" s="58"/>
      <c r="K17" s="13"/>
    </row>
    <row r="18" spans="1:11">
      <c r="A18" s="7">
        <v>8</v>
      </c>
      <c r="B18" s="8" t="s">
        <v>77</v>
      </c>
      <c r="C18" s="57">
        <f t="shared" si="2"/>
        <v>0</v>
      </c>
      <c r="D18" s="57"/>
      <c r="E18" s="57"/>
      <c r="F18" s="57">
        <f t="shared" si="3"/>
        <v>0</v>
      </c>
      <c r="G18" s="57"/>
      <c r="H18" s="57"/>
      <c r="I18" s="58"/>
      <c r="J18" s="58"/>
      <c r="K18" s="13"/>
    </row>
    <row r="19" spans="1:11">
      <c r="A19" s="7">
        <v>9</v>
      </c>
      <c r="B19" s="8" t="s">
        <v>78</v>
      </c>
      <c r="C19" s="57">
        <f t="shared" si="2"/>
        <v>4121000</v>
      </c>
      <c r="D19" s="57">
        <v>3506000</v>
      </c>
      <c r="E19" s="57">
        <v>615000</v>
      </c>
      <c r="F19" s="57">
        <f t="shared" si="3"/>
        <v>791880</v>
      </c>
      <c r="G19" s="57"/>
      <c r="H19" s="57">
        <v>791880</v>
      </c>
      <c r="I19" s="58"/>
      <c r="J19" s="58"/>
      <c r="K19" s="13"/>
    </row>
    <row r="20" spans="1:11" ht="31.5">
      <c r="A20" s="7">
        <v>10</v>
      </c>
      <c r="B20" s="8" t="s">
        <v>79</v>
      </c>
      <c r="C20" s="57">
        <f t="shared" si="2"/>
        <v>3646640</v>
      </c>
      <c r="D20" s="57"/>
      <c r="E20" s="57">
        <v>3646640</v>
      </c>
      <c r="F20" s="57">
        <f t="shared" si="3"/>
        <v>8399686</v>
      </c>
      <c r="G20" s="57">
        <v>4126141</v>
      </c>
      <c r="H20" s="57">
        <v>4273545</v>
      </c>
      <c r="I20" s="58"/>
      <c r="J20" s="58"/>
      <c r="K20" s="13"/>
    </row>
    <row r="21" spans="1:11">
      <c r="A21" s="7">
        <v>11</v>
      </c>
      <c r="B21" s="8" t="s">
        <v>80</v>
      </c>
      <c r="C21" s="57">
        <f t="shared" si="2"/>
        <v>249560</v>
      </c>
      <c r="D21" s="57"/>
      <c r="E21" s="57">
        <v>249560</v>
      </c>
      <c r="F21" s="57">
        <f t="shared" si="3"/>
        <v>223291</v>
      </c>
      <c r="G21" s="57"/>
      <c r="H21" s="57">
        <v>223291</v>
      </c>
      <c r="I21" s="58"/>
      <c r="J21" s="58"/>
      <c r="K21" s="13"/>
    </row>
    <row r="22" spans="1:11">
      <c r="A22" s="66">
        <v>12</v>
      </c>
      <c r="B22" s="8" t="s">
        <v>138</v>
      </c>
      <c r="C22" s="57">
        <f t="shared" si="2"/>
        <v>200000</v>
      </c>
      <c r="D22" s="57"/>
      <c r="E22" s="57">
        <v>200000</v>
      </c>
      <c r="F22" s="57">
        <f t="shared" si="3"/>
        <v>400780</v>
      </c>
      <c r="G22" s="57"/>
      <c r="H22" s="57">
        <v>400780</v>
      </c>
      <c r="I22" s="58"/>
      <c r="J22" s="58"/>
      <c r="K22" s="13"/>
    </row>
    <row r="23" spans="1:11">
      <c r="A23" s="66">
        <v>13</v>
      </c>
      <c r="B23" s="8" t="s">
        <v>81</v>
      </c>
      <c r="C23" s="57">
        <f t="shared" si="2"/>
        <v>120000</v>
      </c>
      <c r="D23" s="57"/>
      <c r="E23" s="57">
        <v>120000</v>
      </c>
      <c r="F23" s="57">
        <f t="shared" si="3"/>
        <v>104576</v>
      </c>
      <c r="G23" s="57"/>
      <c r="H23" s="57">
        <v>104576</v>
      </c>
      <c r="I23" s="58"/>
      <c r="J23" s="58"/>
      <c r="K23" s="13"/>
    </row>
    <row r="24" spans="1:11">
      <c r="A24" s="66">
        <v>14</v>
      </c>
      <c r="B24" s="8" t="s">
        <v>21</v>
      </c>
      <c r="C24" s="57">
        <f t="shared" si="2"/>
        <v>100000</v>
      </c>
      <c r="D24" s="57"/>
      <c r="E24" s="57">
        <v>100000</v>
      </c>
      <c r="F24" s="57">
        <f t="shared" si="3"/>
        <v>0</v>
      </c>
      <c r="G24" s="57"/>
      <c r="H24" s="57"/>
      <c r="I24" s="58"/>
      <c r="J24" s="58"/>
      <c r="K24" s="58"/>
    </row>
    <row r="25" spans="1:11" ht="31.5">
      <c r="A25" s="66">
        <v>15</v>
      </c>
      <c r="B25" s="8" t="s">
        <v>114</v>
      </c>
      <c r="C25" s="57">
        <f t="shared" si="2"/>
        <v>0</v>
      </c>
      <c r="D25" s="57"/>
      <c r="E25" s="57"/>
      <c r="F25" s="57">
        <f t="shared" si="3"/>
        <v>376014</v>
      </c>
      <c r="G25" s="57">
        <v>252005</v>
      </c>
      <c r="H25" s="57">
        <v>124009</v>
      </c>
      <c r="I25" s="58"/>
      <c r="J25" s="58"/>
      <c r="K25" s="58"/>
    </row>
  </sheetData>
  <mergeCells count="11">
    <mergeCell ref="A4:K4"/>
    <mergeCell ref="I1:K1"/>
    <mergeCell ref="A1:B1"/>
    <mergeCell ref="A2:B2"/>
    <mergeCell ref="A3:K3"/>
    <mergeCell ref="A5:K5"/>
    <mergeCell ref="A6:A7"/>
    <mergeCell ref="B6:B7"/>
    <mergeCell ref="C6:E6"/>
    <mergeCell ref="F6:H6"/>
    <mergeCell ref="I6:K6"/>
  </mergeCells>
  <pageMargins left="0.44" right="0.2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B6" sqref="B6:B8"/>
    </sheetView>
  </sheetViews>
  <sheetFormatPr defaultRowHeight="15.75"/>
  <cols>
    <col min="1" max="1" width="34.140625" style="2" customWidth="1"/>
    <col min="2" max="2" width="11.42578125" style="2" customWidth="1"/>
    <col min="3" max="3" width="16.5703125" style="2" customWidth="1"/>
    <col min="4" max="5" width="14.42578125" style="2" customWidth="1"/>
    <col min="6" max="6" width="14" style="2" customWidth="1"/>
    <col min="7" max="7" width="12.5703125" style="2" customWidth="1"/>
    <col min="8" max="8" width="14" style="2" customWidth="1"/>
    <col min="9" max="9" width="9.7109375" style="2" customWidth="1"/>
    <col min="10" max="16384" width="9.140625" style="2"/>
  </cols>
  <sheetData>
    <row r="1" spans="1:9">
      <c r="A1" s="80" t="s">
        <v>22</v>
      </c>
      <c r="B1" s="80"/>
      <c r="G1" s="78" t="s">
        <v>116</v>
      </c>
      <c r="H1" s="78"/>
      <c r="I1" s="78"/>
    </row>
    <row r="2" spans="1:9">
      <c r="A2" s="81" t="s">
        <v>129</v>
      </c>
      <c r="B2" s="81"/>
    </row>
    <row r="3" spans="1:9" ht="18.75">
      <c r="A3" s="90" t="s">
        <v>159</v>
      </c>
      <c r="B3" s="90"/>
      <c r="C3" s="90"/>
      <c r="D3" s="90"/>
      <c r="E3" s="90"/>
      <c r="F3" s="90"/>
      <c r="G3" s="90"/>
      <c r="H3" s="90"/>
      <c r="I3" s="90"/>
    </row>
    <row r="4" spans="1:9">
      <c r="A4" s="91" t="s">
        <v>102</v>
      </c>
      <c r="B4" s="91"/>
      <c r="C4" s="91"/>
      <c r="D4" s="91"/>
      <c r="E4" s="91"/>
      <c r="F4" s="91"/>
      <c r="G4" s="91"/>
      <c r="H4" s="91"/>
      <c r="I4" s="91"/>
    </row>
    <row r="5" spans="1:9">
      <c r="A5" s="83" t="s">
        <v>165</v>
      </c>
      <c r="B5" s="83"/>
      <c r="C5" s="83"/>
      <c r="D5" s="83"/>
      <c r="E5" s="83"/>
      <c r="F5" s="83"/>
      <c r="G5" s="83"/>
      <c r="H5" s="83"/>
      <c r="I5" s="83"/>
    </row>
    <row r="6" spans="1:9">
      <c r="A6" s="93" t="s">
        <v>117</v>
      </c>
      <c r="B6" s="93" t="s">
        <v>118</v>
      </c>
      <c r="C6" s="93" t="s">
        <v>119</v>
      </c>
      <c r="D6" s="93"/>
      <c r="E6" s="93" t="s">
        <v>160</v>
      </c>
      <c r="F6" s="93" t="s">
        <v>161</v>
      </c>
      <c r="G6" s="93"/>
      <c r="H6" s="93"/>
      <c r="I6" s="93"/>
    </row>
    <row r="7" spans="1:9">
      <c r="A7" s="93"/>
      <c r="B7" s="93"/>
      <c r="C7" s="93"/>
      <c r="D7" s="93"/>
      <c r="E7" s="93"/>
      <c r="F7" s="93" t="s">
        <v>120</v>
      </c>
      <c r="G7" s="93" t="s">
        <v>127</v>
      </c>
      <c r="H7" s="93" t="s">
        <v>121</v>
      </c>
      <c r="I7" s="93"/>
    </row>
    <row r="8" spans="1:9" ht="42.75">
      <c r="A8" s="93"/>
      <c r="B8" s="93"/>
      <c r="C8" s="64" t="s">
        <v>120</v>
      </c>
      <c r="D8" s="64" t="s">
        <v>122</v>
      </c>
      <c r="E8" s="93"/>
      <c r="F8" s="93"/>
      <c r="G8" s="93"/>
      <c r="H8" s="64" t="s">
        <v>123</v>
      </c>
      <c r="I8" s="64" t="s">
        <v>124</v>
      </c>
    </row>
    <row r="9" spans="1:9">
      <c r="A9" s="59" t="s">
        <v>162</v>
      </c>
      <c r="B9" s="60"/>
      <c r="C9" s="61">
        <v>23902902000</v>
      </c>
      <c r="D9" s="61">
        <v>2557408600</v>
      </c>
      <c r="E9" s="61">
        <v>5692272215</v>
      </c>
      <c r="F9" s="62">
        <v>5441084000</v>
      </c>
      <c r="G9" s="62">
        <v>3788122000</v>
      </c>
      <c r="H9" s="63">
        <v>5304235000</v>
      </c>
      <c r="I9" s="63">
        <v>0</v>
      </c>
    </row>
    <row r="10" spans="1:9">
      <c r="A10" s="94" t="s">
        <v>139</v>
      </c>
      <c r="B10" s="95"/>
      <c r="C10" s="96">
        <v>17172064000</v>
      </c>
      <c r="D10" s="96">
        <v>708339000</v>
      </c>
      <c r="E10" s="96">
        <v>0</v>
      </c>
      <c r="F10" s="96">
        <v>3788122000</v>
      </c>
      <c r="G10" s="96">
        <v>3788122000</v>
      </c>
      <c r="H10" s="96">
        <v>3797490000</v>
      </c>
      <c r="I10" s="96">
        <v>0</v>
      </c>
    </row>
    <row r="11" spans="1:9">
      <c r="A11" s="97" t="s">
        <v>140</v>
      </c>
      <c r="B11" s="98">
        <v>2017</v>
      </c>
      <c r="C11" s="99">
        <v>986085000</v>
      </c>
      <c r="D11" s="100"/>
      <c r="E11" s="100"/>
      <c r="F11" s="100">
        <v>177787000</v>
      </c>
      <c r="G11" s="100">
        <v>177787000</v>
      </c>
      <c r="H11" s="100">
        <v>187155000</v>
      </c>
      <c r="I11" s="100"/>
    </row>
    <row r="12" spans="1:9" ht="23.25">
      <c r="A12" s="97" t="s">
        <v>141</v>
      </c>
      <c r="B12" s="98">
        <v>2013</v>
      </c>
      <c r="C12" s="99">
        <v>2885707000</v>
      </c>
      <c r="D12" s="100"/>
      <c r="E12" s="100"/>
      <c r="F12" s="100">
        <v>2000000000</v>
      </c>
      <c r="G12" s="100">
        <v>2000000000</v>
      </c>
      <c r="H12" s="100">
        <v>2000000000</v>
      </c>
      <c r="I12" s="100"/>
    </row>
    <row r="13" spans="1:9" ht="23.25">
      <c r="A13" s="97" t="s">
        <v>142</v>
      </c>
      <c r="B13" s="98" t="s">
        <v>143</v>
      </c>
      <c r="C13" s="99">
        <v>2211297000</v>
      </c>
      <c r="D13" s="100"/>
      <c r="E13" s="100"/>
      <c r="F13" s="100">
        <v>35225000</v>
      </c>
      <c r="G13" s="100">
        <v>35225000</v>
      </c>
      <c r="H13" s="100">
        <v>35225000</v>
      </c>
      <c r="I13" s="100"/>
    </row>
    <row r="14" spans="1:9" ht="23.25">
      <c r="A14" s="97" t="s">
        <v>144</v>
      </c>
      <c r="B14" s="98" t="s">
        <v>145</v>
      </c>
      <c r="C14" s="99">
        <v>4514912000</v>
      </c>
      <c r="D14" s="100"/>
      <c r="E14" s="100"/>
      <c r="F14" s="100">
        <v>76214000</v>
      </c>
      <c r="G14" s="100">
        <v>76214000</v>
      </c>
      <c r="H14" s="100">
        <v>76214000</v>
      </c>
      <c r="I14" s="100"/>
    </row>
    <row r="15" spans="1:9" ht="23.25">
      <c r="A15" s="97" t="s">
        <v>146</v>
      </c>
      <c r="B15" s="98">
        <v>2018</v>
      </c>
      <c r="C15" s="99">
        <v>297947000</v>
      </c>
      <c r="D15" s="100"/>
      <c r="E15" s="100"/>
      <c r="F15" s="100">
        <v>85830000</v>
      </c>
      <c r="G15" s="100">
        <v>85830000</v>
      </c>
      <c r="H15" s="100">
        <v>85830000</v>
      </c>
      <c r="I15" s="100"/>
    </row>
    <row r="16" spans="1:9">
      <c r="A16" s="97" t="s">
        <v>147</v>
      </c>
      <c r="B16" s="98" t="s">
        <v>148</v>
      </c>
      <c r="C16" s="99">
        <v>3798119000</v>
      </c>
      <c r="D16" s="100"/>
      <c r="E16" s="100"/>
      <c r="F16" s="100">
        <v>428260000</v>
      </c>
      <c r="G16" s="100">
        <v>428260000</v>
      </c>
      <c r="H16" s="100">
        <v>428260000</v>
      </c>
      <c r="I16" s="100"/>
    </row>
    <row r="17" spans="1:9" ht="23.25">
      <c r="A17" s="97" t="s">
        <v>149</v>
      </c>
      <c r="B17" s="98" t="s">
        <v>145</v>
      </c>
      <c r="C17" s="99">
        <v>471099000</v>
      </c>
      <c r="D17" s="100"/>
      <c r="E17" s="100"/>
      <c r="F17" s="100">
        <v>43885000</v>
      </c>
      <c r="G17" s="100">
        <v>43885000</v>
      </c>
      <c r="H17" s="100">
        <v>43885000</v>
      </c>
      <c r="I17" s="100"/>
    </row>
    <row r="18" spans="1:9">
      <c r="A18" s="97" t="s">
        <v>150</v>
      </c>
      <c r="B18" s="98" t="s">
        <v>151</v>
      </c>
      <c r="C18" s="99">
        <v>526015000</v>
      </c>
      <c r="D18" s="100"/>
      <c r="E18" s="100"/>
      <c r="F18" s="100">
        <v>343640000</v>
      </c>
      <c r="G18" s="100">
        <v>343640000</v>
      </c>
      <c r="H18" s="100">
        <v>343640000</v>
      </c>
      <c r="I18" s="100"/>
    </row>
    <row r="19" spans="1:9">
      <c r="A19" s="97" t="s">
        <v>152</v>
      </c>
      <c r="B19" s="98">
        <v>2018</v>
      </c>
      <c r="C19" s="99">
        <v>1480883000</v>
      </c>
      <c r="D19" s="100">
        <v>708339000</v>
      </c>
      <c r="E19" s="100"/>
      <c r="F19" s="100">
        <v>597281000</v>
      </c>
      <c r="G19" s="100">
        <v>597281000</v>
      </c>
      <c r="H19" s="100">
        <v>597281000</v>
      </c>
      <c r="I19" s="100"/>
    </row>
    <row r="20" spans="1:9">
      <c r="A20" s="101" t="s">
        <v>153</v>
      </c>
      <c r="B20" s="102"/>
      <c r="C20" s="103">
        <v>6730838000</v>
      </c>
      <c r="D20" s="103">
        <v>1849069600</v>
      </c>
      <c r="E20" s="103">
        <v>5692272215</v>
      </c>
      <c r="F20" s="103">
        <v>1652962000</v>
      </c>
      <c r="G20" s="103"/>
      <c r="H20" s="103">
        <v>1506745000</v>
      </c>
      <c r="I20" s="104"/>
    </row>
    <row r="21" spans="1:9">
      <c r="A21" s="105" t="s">
        <v>154</v>
      </c>
      <c r="B21" s="106"/>
      <c r="C21" s="107">
        <v>6730838000</v>
      </c>
      <c r="D21" s="107">
        <v>1849069600</v>
      </c>
      <c r="E21" s="107">
        <v>5692272215</v>
      </c>
      <c r="F21" s="107">
        <v>1652962000</v>
      </c>
      <c r="G21" s="107"/>
      <c r="H21" s="107">
        <v>1506745000</v>
      </c>
      <c r="I21" s="108"/>
    </row>
    <row r="22" spans="1:9">
      <c r="A22" s="97" t="s">
        <v>155</v>
      </c>
      <c r="B22" s="109">
        <v>2019</v>
      </c>
      <c r="C22" s="99">
        <v>620027000</v>
      </c>
      <c r="D22" s="107"/>
      <c r="E22" s="99">
        <v>620027000</v>
      </c>
      <c r="F22" s="99">
        <v>329528000</v>
      </c>
      <c r="G22" s="99"/>
      <c r="H22" s="99">
        <v>329528000</v>
      </c>
      <c r="I22" s="108"/>
    </row>
    <row r="23" spans="1:9" ht="23.25">
      <c r="A23" s="97" t="s">
        <v>156</v>
      </c>
      <c r="B23" s="109">
        <v>2019</v>
      </c>
      <c r="C23" s="99">
        <v>933078000</v>
      </c>
      <c r="D23" s="110">
        <v>326577300</v>
      </c>
      <c r="E23" s="99">
        <v>827505000</v>
      </c>
      <c r="F23" s="99">
        <v>146217000</v>
      </c>
      <c r="G23" s="99"/>
      <c r="H23" s="99"/>
      <c r="I23" s="111"/>
    </row>
    <row r="24" spans="1:9">
      <c r="A24" s="97" t="s">
        <v>157</v>
      </c>
      <c r="B24" s="109">
        <v>2019</v>
      </c>
      <c r="C24" s="99">
        <v>4493892000</v>
      </c>
      <c r="D24" s="99">
        <v>1522492300</v>
      </c>
      <c r="E24" s="99">
        <v>3771233215</v>
      </c>
      <c r="F24" s="99">
        <v>709475000</v>
      </c>
      <c r="G24" s="99"/>
      <c r="H24" s="99">
        <v>709475000</v>
      </c>
      <c r="I24" s="111"/>
    </row>
    <row r="25" spans="1:9">
      <c r="A25" s="112" t="s">
        <v>158</v>
      </c>
      <c r="B25" s="113">
        <v>2019</v>
      </c>
      <c r="C25" s="114">
        <v>683841000</v>
      </c>
      <c r="D25" s="115"/>
      <c r="E25" s="114">
        <v>473507000</v>
      </c>
      <c r="F25" s="114">
        <v>467742000</v>
      </c>
      <c r="G25" s="114"/>
      <c r="H25" s="114">
        <v>467742000</v>
      </c>
      <c r="I25" s="116"/>
    </row>
  </sheetData>
  <mergeCells count="14">
    <mergeCell ref="G1:I1"/>
    <mergeCell ref="A1:B1"/>
    <mergeCell ref="A2:B2"/>
    <mergeCell ref="A3:I3"/>
    <mergeCell ref="A4:I4"/>
    <mergeCell ref="A5:I5"/>
    <mergeCell ref="A6:A8"/>
    <mergeCell ref="B6:B8"/>
    <mergeCell ref="C6:D7"/>
    <mergeCell ref="E6:E8"/>
    <mergeCell ref="F6:I6"/>
    <mergeCell ref="F7:F8"/>
    <mergeCell ref="G7:G8"/>
    <mergeCell ref="H7:I7"/>
  </mergeCells>
  <pageMargins left="0.27" right="0.21" top="0.53" bottom="0.26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3DDAC-FDA6-43E7-BECD-0AF8C447A831}"/>
</file>

<file path=customXml/itemProps2.xml><?xml version="1.0" encoding="utf-8"?>
<ds:datastoreItem xmlns:ds="http://schemas.openxmlformats.org/officeDocument/2006/customXml" ds:itemID="{F168B34F-4B38-4671-9C42-B3A698300516}"/>
</file>

<file path=customXml/itemProps3.xml><?xml version="1.0" encoding="utf-8"?>
<ds:datastoreItem xmlns:ds="http://schemas.openxmlformats.org/officeDocument/2006/customXml" ds:itemID="{BEF4CF09-A7EC-458A-8DA3-B0F5AD4A67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113</vt:lpstr>
      <vt:lpstr>114</vt:lpstr>
      <vt:lpstr>115</vt:lpstr>
      <vt:lpstr>116</vt:lpstr>
      <vt:lpstr>117</vt:lpstr>
      <vt:lpstr>118</vt:lpstr>
      <vt:lpstr>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2020-07-16T10:20:57Z</cp:lastPrinted>
  <dcterms:created xsi:type="dcterms:W3CDTF">2018-08-09T02:32:07Z</dcterms:created>
  <dcterms:modified xsi:type="dcterms:W3CDTF">2020-07-16T10:21:34Z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